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401 - Veřejné osvětlení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Komunikace a zpe...'!$C$125:$K$265</definedName>
    <definedName name="_xlnm.Print_Area" localSheetId="1">'SO 101 - Komunikace a zpe...'!$C$82:$J$107,'SO 101 - Komunikace a zpe...'!$C$113:$J$265</definedName>
    <definedName name="_xlnm.Print_Titles" localSheetId="1">'SO 101 - Komunikace a zpe...'!$125:$125</definedName>
    <definedName name="_xlnm._FilterDatabase" localSheetId="2" hidden="1">'SO 401 - Veřejné osvětlení'!$C$120:$K$175</definedName>
    <definedName name="_xlnm.Print_Area" localSheetId="2">'SO 401 - Veřejné osvětlení'!$C$82:$J$102,'SO 401 - Veřejné osvětlení'!$C$108:$J$175</definedName>
    <definedName name="_xlnm.Print_Titles" localSheetId="2">'SO 401 - Veřejné osvětlení'!$120:$120</definedName>
    <definedName name="_xlnm._FilterDatabase" localSheetId="3" hidden="1">'VRN - Vedlejší rozpočtové...'!$C$121:$K$141</definedName>
    <definedName name="_xlnm.Print_Area" localSheetId="3">'VRN - Vedlejší rozpočtové...'!$C$82:$J$103,'VRN - Vedlejší rozpočtové...'!$C$109:$J$141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85"/>
  <c i="3" r="J37"/>
  <c r="J36"/>
  <c i="1" r="AY96"/>
  <c i="3" r="J35"/>
  <c i="1" r="AX96"/>
  <c i="3"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1" r="AX95"/>
  <c i="2" r="J37"/>
  <c r="J36"/>
  <c i="1" r="AY95"/>
  <c i="2" r="J35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J133"/>
  <c r="J145"/>
  <c r="J239"/>
  <c r="J193"/>
  <c i="3" r="J165"/>
  <c r="J173"/>
  <c r="BK162"/>
  <c r="J132"/>
  <c r="BK160"/>
  <c r="BK161"/>
  <c r="J129"/>
  <c r="BK127"/>
  <c r="BK149"/>
  <c r="J123"/>
  <c i="4" r="J140"/>
  <c r="J141"/>
  <c r="J133"/>
  <c i="2" r="J260"/>
  <c r="BK244"/>
  <c r="BK238"/>
  <c r="J217"/>
  <c r="BK185"/>
  <c r="J200"/>
  <c r="J209"/>
  <c r="J129"/>
  <c i="3" r="J171"/>
  <c r="J164"/>
  <c r="J149"/>
  <c r="J161"/>
  <c r="J162"/>
  <c r="J128"/>
  <c r="BK151"/>
  <c r="J155"/>
  <c r="J145"/>
  <c r="BK157"/>
  <c r="J127"/>
  <c r="BK150"/>
  <c r="J134"/>
  <c r="J136"/>
  <c i="4" r="J131"/>
  <c r="BK140"/>
  <c i="2" r="J237"/>
  <c r="J213"/>
  <c r="BK179"/>
  <c r="J204"/>
  <c r="J167"/>
  <c r="J161"/>
  <c r="J137"/>
  <c r="J220"/>
  <c r="BK184"/>
  <c r="J155"/>
  <c r="J264"/>
  <c r="BK262"/>
  <c r="J214"/>
  <c r="J179"/>
  <c r="J229"/>
  <c r="BK167"/>
  <c r="J135"/>
  <c i="3" r="J146"/>
  <c r="J137"/>
  <c i="4" r="J135"/>
  <c r="BK139"/>
  <c r="J139"/>
  <c r="J126"/>
  <c r="J127"/>
  <c i="2" r="J34"/>
  <c r="BK240"/>
  <c i="3" r="J135"/>
  <c r="BK130"/>
  <c r="BK144"/>
  <c i="4" r="BK130"/>
  <c i="2" r="BK215"/>
  <c r="BK170"/>
  <c r="BK190"/>
  <c r="BK256"/>
  <c r="J247"/>
  <c r="BK195"/>
  <c r="J262"/>
  <c r="BK164"/>
  <c r="J176"/>
  <c i="3" r="BK175"/>
  <c r="BK166"/>
  <c r="BK148"/>
  <c r="J141"/>
  <c r="J130"/>
  <c r="BK156"/>
  <c r="BK125"/>
  <c i="2" r="BK212"/>
  <c r="J152"/>
  <c r="BK145"/>
  <c r="BK208"/>
  <c r="BK227"/>
  <c r="BK264"/>
  <c r="J148"/>
  <c i="3" r="BK174"/>
  <c r="BK123"/>
  <c r="BK167"/>
  <c r="J139"/>
  <c r="BK139"/>
  <c i="4" r="BK128"/>
  <c r="J125"/>
  <c i="2" r="J254"/>
  <c r="J185"/>
  <c r="J164"/>
  <c r="BK260"/>
  <c r="J248"/>
  <c r="BK231"/>
  <c r="BK204"/>
  <c r="BK130"/>
  <c r="J169"/>
  <c r="BK139"/>
  <c r="F36"/>
  <c r="J208"/>
  <c r="BK137"/>
  <c r="J265"/>
  <c r="BK239"/>
  <c r="J198"/>
  <c r="BK258"/>
  <c r="BK163"/>
  <c r="BK250"/>
  <c r="J181"/>
  <c r="BK237"/>
  <c r="J159"/>
  <c r="BK186"/>
  <c r="J175"/>
  <c r="BK248"/>
  <c r="BK233"/>
  <c r="J195"/>
  <c r="J170"/>
  <c r="J150"/>
  <c r="J157"/>
  <c r="BK150"/>
  <c r="BK169"/>
  <c r="J235"/>
  <c r="BK161"/>
  <c i="3" r="BK141"/>
  <c r="BK170"/>
  <c r="J148"/>
  <c r="BK134"/>
  <c r="BK137"/>
  <c i="4" r="J136"/>
  <c r="BK125"/>
  <c i="2" r="BK209"/>
  <c r="J184"/>
  <c r="BK129"/>
  <c r="J246"/>
  <c r="BK235"/>
  <c r="BK214"/>
  <c r="BK191"/>
  <c r="J172"/>
  <c r="BK181"/>
  <c r="J258"/>
  <c r="J245"/>
  <c r="BK177"/>
  <c r="J256"/>
  <c r="J233"/>
  <c r="BK213"/>
  <c r="BK157"/>
  <c r="J222"/>
  <c r="J162"/>
  <c r="BK133"/>
  <c i="3" r="J172"/>
  <c r="J163"/>
  <c r="J175"/>
  <c r="BK171"/>
  <c r="J160"/>
  <c r="BK163"/>
  <c r="BK138"/>
  <c r="BK131"/>
  <c r="J144"/>
  <c r="J138"/>
  <c r="BK132"/>
  <c i="4" r="BK141"/>
  <c r="BK127"/>
  <c r="J128"/>
  <c i="2" r="BK135"/>
  <c r="J252"/>
  <c r="J244"/>
  <c r="J227"/>
  <c r="J189"/>
  <c r="BK189"/>
  <c r="BK159"/>
  <c r="F34"/>
  <c i="3" r="BK155"/>
  <c r="J131"/>
  <c r="BK165"/>
  <c r="J154"/>
  <c r="BK169"/>
  <c r="BK152"/>
  <c r="J150"/>
  <c r="BK142"/>
  <c r="BK128"/>
  <c i="4" r="BK136"/>
  <c r="BK135"/>
  <c r="BK126"/>
  <c i="2" r="J186"/>
  <c r="BK132"/>
  <c r="BK242"/>
  <c r="BK220"/>
  <c r="BK176"/>
  <c r="BK141"/>
  <c r="BK217"/>
  <c r="BK254"/>
  <c r="BK198"/>
  <c r="BK245"/>
  <c r="J191"/>
  <c i="3" r="BK173"/>
  <c r="BK159"/>
  <c r="BK129"/>
  <c r="BK135"/>
  <c r="J142"/>
  <c i="4" r="BK131"/>
  <c r="BK133"/>
  <c i="2" r="J240"/>
  <c r="BK222"/>
  <c r="J212"/>
  <c r="BK175"/>
  <c r="BK182"/>
  <c r="J206"/>
  <c r="J139"/>
  <c r="BK246"/>
  <c r="BK173"/>
  <c r="BK162"/>
  <c r="J231"/>
  <c r="BK193"/>
  <c r="J243"/>
  <c i="3" r="J166"/>
  <c r="J153"/>
  <c r="BK133"/>
  <c r="J147"/>
  <c i="2" r="BK206"/>
  <c r="J173"/>
  <c r="BK146"/>
  <c r="J131"/>
  <c r="BK247"/>
  <c r="J238"/>
  <c r="BK218"/>
  <c r="J190"/>
  <c r="J183"/>
  <c r="J146"/>
  <c r="BK152"/>
  <c r="BK252"/>
  <c r="J242"/>
  <c r="BK200"/>
  <c r="J163"/>
  <c r="J130"/>
  <c r="BK229"/>
  <c r="J182"/>
  <c r="BK131"/>
  <c r="J215"/>
  <c r="BK172"/>
  <c r="J132"/>
  <c i="3" r="J174"/>
  <c r="J169"/>
  <c r="J152"/>
  <c r="J167"/>
  <c r="J143"/>
  <c r="J156"/>
  <c r="BK143"/>
  <c r="J133"/>
  <c r="BK147"/>
  <c r="J126"/>
  <c r="BK126"/>
  <c r="BK146"/>
  <c i="4" r="BK138"/>
  <c r="J138"/>
  <c r="J130"/>
  <c i="2" r="BK183"/>
  <c r="BK148"/>
  <c r="BK265"/>
  <c r="J250"/>
  <c r="BK243"/>
  <c i="1" r="AS94"/>
  <c i="2" r="BK155"/>
  <c r="J218"/>
  <c r="J177"/>
  <c r="J141"/>
  <c i="3" r="BK136"/>
  <c r="J170"/>
  <c r="J157"/>
  <c r="BK164"/>
  <c r="J159"/>
  <c r="BK145"/>
  <c r="J125"/>
  <c r="BK172"/>
  <c r="BK154"/>
  <c r="BK153"/>
  <c r="J151"/>
  <c i="2" r="F35"/>
  <c l="1" r="BK188"/>
  <c r="J188"/>
  <c r="J102"/>
  <c r="T154"/>
  <c r="R197"/>
  <c r="T263"/>
  <c r="T211"/>
  <c r="P178"/>
  <c r="R154"/>
  <c r="R178"/>
  <c r="P249"/>
  <c r="R166"/>
  <c r="P197"/>
  <c r="P263"/>
  <c i="3" r="P124"/>
  <c r="BK158"/>
  <c r="J158"/>
  <c r="J100"/>
  <c i="2" r="BK154"/>
  <c r="J154"/>
  <c r="J99"/>
  <c r="T178"/>
  <c r="T249"/>
  <c i="3" r="R124"/>
  <c r="R121"/>
  <c r="R158"/>
  <c i="2" r="BK178"/>
  <c r="J178"/>
  <c r="J101"/>
  <c r="BK249"/>
  <c r="J249"/>
  <c r="J105"/>
  <c i="3" r="R140"/>
  <c r="R168"/>
  <c r="P140"/>
  <c r="BK168"/>
  <c r="J168"/>
  <c r="J101"/>
  <c i="2" r="P166"/>
  <c r="P211"/>
  <c i="3" r="T124"/>
  <c r="P158"/>
  <c r="T168"/>
  <c i="2" r="BK128"/>
  <c r="J128"/>
  <c r="J98"/>
  <c r="P188"/>
  <c r="R128"/>
  <c r="T197"/>
  <c i="3" r="BK140"/>
  <c r="J140"/>
  <c r="J99"/>
  <c r="T158"/>
  <c i="2" r="P128"/>
  <c r="T188"/>
  <c i="3" r="T140"/>
  <c r="P168"/>
  <c i="2" r="T128"/>
  <c r="T127"/>
  <c r="T126"/>
  <c r="T166"/>
  <c r="R188"/>
  <c r="R249"/>
  <c i="4" r="P129"/>
  <c i="2" r="BK211"/>
  <c r="J211"/>
  <c r="J104"/>
  <c r="BK263"/>
  <c r="J263"/>
  <c r="J106"/>
  <c i="3" r="BK124"/>
  <c r="J124"/>
  <c r="J98"/>
  <c i="4" r="BK124"/>
  <c r="J124"/>
  <c r="J98"/>
  <c r="R124"/>
  <c r="R134"/>
  <c i="2" r="P154"/>
  <c r="R211"/>
  <c r="R263"/>
  <c i="4" r="P124"/>
  <c r="BK129"/>
  <c r="J129"/>
  <c r="J99"/>
  <c r="T134"/>
  <c i="2" r="BK166"/>
  <c r="J166"/>
  <c r="J100"/>
  <c r="BK197"/>
  <c r="J197"/>
  <c r="J103"/>
  <c i="4" r="T124"/>
  <c r="R129"/>
  <c r="T129"/>
  <c r="BK134"/>
  <c r="J134"/>
  <c r="J101"/>
  <c r="P134"/>
  <c r="BK137"/>
  <c r="J137"/>
  <c r="J102"/>
  <c r="P137"/>
  <c r="R137"/>
  <c r="T137"/>
  <c i="3" r="BK122"/>
  <c r="J122"/>
  <c r="J97"/>
  <c i="4" r="BK132"/>
  <c r="J132"/>
  <c r="J100"/>
  <c i="3" r="BK121"/>
  <c r="J121"/>
  <c r="J96"/>
  <c i="4" r="E112"/>
  <c r="J91"/>
  <c r="F118"/>
  <c r="BE125"/>
  <c r="F92"/>
  <c r="J119"/>
  <c r="BE127"/>
  <c r="BE130"/>
  <c r="BE133"/>
  <c r="BE135"/>
  <c r="BE131"/>
  <c r="BE136"/>
  <c r="J89"/>
  <c r="BE128"/>
  <c r="BE126"/>
  <c r="BE138"/>
  <c r="BE139"/>
  <c r="BE140"/>
  <c r="BE141"/>
  <c i="3" r="BE135"/>
  <c r="BE137"/>
  <c r="BE138"/>
  <c r="J91"/>
  <c r="BE123"/>
  <c r="BE127"/>
  <c r="BE128"/>
  <c r="BE133"/>
  <c r="BE144"/>
  <c r="BE148"/>
  <c r="F91"/>
  <c r="J118"/>
  <c r="BE125"/>
  <c r="BE132"/>
  <c i="2" r="BK127"/>
  <c r="J127"/>
  <c r="J97"/>
  <c i="3" r="BE139"/>
  <c r="BE129"/>
  <c r="BE150"/>
  <c r="E85"/>
  <c r="F92"/>
  <c r="BE131"/>
  <c r="BE149"/>
  <c r="BE152"/>
  <c r="BE154"/>
  <c r="BE134"/>
  <c r="BE155"/>
  <c r="BE159"/>
  <c r="BE143"/>
  <c r="BE145"/>
  <c r="BE151"/>
  <c r="BE164"/>
  <c r="BE126"/>
  <c r="BE141"/>
  <c r="BE160"/>
  <c r="J115"/>
  <c r="BE146"/>
  <c r="BE142"/>
  <c r="BE156"/>
  <c r="BE157"/>
  <c r="BE174"/>
  <c r="BE136"/>
  <c r="BE171"/>
  <c r="BE170"/>
  <c r="BE166"/>
  <c r="BE169"/>
  <c r="BE172"/>
  <c r="BE161"/>
  <c r="BE162"/>
  <c r="BE165"/>
  <c r="BE175"/>
  <c r="BE147"/>
  <c r="BE153"/>
  <c r="BE163"/>
  <c r="BE167"/>
  <c r="BE173"/>
  <c r="BE130"/>
  <c i="2" r="E85"/>
  <c r="J92"/>
  <c r="J122"/>
  <c r="BE130"/>
  <c r="BE132"/>
  <c r="BE133"/>
  <c r="BE139"/>
  <c r="BE141"/>
  <c r="BE155"/>
  <c r="BE170"/>
  <c r="BE181"/>
  <c r="BE182"/>
  <c r="BE200"/>
  <c r="BE204"/>
  <c r="BE217"/>
  <c r="BE227"/>
  <c r="BE233"/>
  <c r="BE238"/>
  <c r="BE244"/>
  <c r="F91"/>
  <c r="F123"/>
  <c r="BE162"/>
  <c r="BE173"/>
  <c r="BE184"/>
  <c r="BE186"/>
  <c r="BE129"/>
  <c r="BE157"/>
  <c r="BE159"/>
  <c r="BE163"/>
  <c r="BE167"/>
  <c r="BE172"/>
  <c r="BE131"/>
  <c r="BE183"/>
  <c r="BE189"/>
  <c r="BE212"/>
  <c r="BE218"/>
  <c r="BE222"/>
  <c r="BE229"/>
  <c r="BE237"/>
  <c r="BE239"/>
  <c r="BE242"/>
  <c r="BE246"/>
  <c r="BE248"/>
  <c r="BE252"/>
  <c r="BE265"/>
  <c r="BE146"/>
  <c r="BE148"/>
  <c r="BE254"/>
  <c r="BE256"/>
  <c r="J89"/>
  <c r="BE137"/>
  <c r="BE150"/>
  <c r="BE152"/>
  <c r="BE177"/>
  <c r="BE214"/>
  <c r="BE258"/>
  <c i="1" r="AW95"/>
  <c i="2" r="BE176"/>
  <c r="BE185"/>
  <c r="BE193"/>
  <c r="BE206"/>
  <c r="BE209"/>
  <c r="BE215"/>
  <c r="BE220"/>
  <c r="BE231"/>
  <c r="BE235"/>
  <c r="BE240"/>
  <c r="BE243"/>
  <c r="BE245"/>
  <c r="BE247"/>
  <c r="BE250"/>
  <c r="BE264"/>
  <c i="1" r="BA95"/>
  <c i="2" r="BE135"/>
  <c r="BE260"/>
  <c r="BE262"/>
  <c i="1" r="BB95"/>
  <c i="2" r="BE145"/>
  <c r="BE161"/>
  <c r="BE164"/>
  <c r="BE169"/>
  <c r="BE175"/>
  <c r="BE179"/>
  <c r="BE190"/>
  <c r="BE191"/>
  <c r="BE195"/>
  <c r="BE198"/>
  <c r="BE208"/>
  <c r="BE213"/>
  <c i="1" r="BC95"/>
  <c i="4" r="F37"/>
  <c i="1" r="BD97"/>
  <c i="4" r="J34"/>
  <c i="1" r="AW97"/>
  <c i="3" r="F35"/>
  <c i="1" r="BB96"/>
  <c i="2" r="F37"/>
  <c i="3" r="F36"/>
  <c i="1" r="BC96"/>
  <c i="3" r="J34"/>
  <c i="1" r="AW96"/>
  <c i="4" r="F36"/>
  <c i="1" r="BC97"/>
  <c i="3" r="F34"/>
  <c i="1" r="BA96"/>
  <c i="4" r="F34"/>
  <c i="1" r="BA97"/>
  <c i="4" r="F35"/>
  <c i="1" r="BB97"/>
  <c i="3" r="F37"/>
  <c i="1" r="BD96"/>
  <c i="4" l="1" r="T123"/>
  <c r="T122"/>
  <c i="3" r="T121"/>
  <c r="P121"/>
  <c i="1" r="AU96"/>
  <c i="4" r="R123"/>
  <c r="R122"/>
  <c i="2" r="P127"/>
  <c r="P126"/>
  <c i="1" r="AU95"/>
  <c i="4" r="P123"/>
  <c r="P122"/>
  <c i="1" r="AU97"/>
  <c i="2" r="R127"/>
  <c r="R126"/>
  <c i="1" r="BD95"/>
  <c i="4" r="BK123"/>
  <c r="J123"/>
  <c r="J97"/>
  <c i="2" r="BK126"/>
  <c r="J126"/>
  <c r="F33"/>
  <c i="1" r="AZ95"/>
  <c i="2" r="J33"/>
  <c i="1" r="AV95"/>
  <c r="AT95"/>
  <c i="3" r="J33"/>
  <c i="1" r="AV96"/>
  <c r="AT96"/>
  <c r="BB94"/>
  <c r="AX94"/>
  <c i="4" r="F33"/>
  <c i="1" r="AZ97"/>
  <c i="3" r="F33"/>
  <c i="1" r="AZ96"/>
  <c i="4" r="J33"/>
  <c i="1" r="AV97"/>
  <c r="AT97"/>
  <c i="2" r="J30"/>
  <c i="1" r="AG95"/>
  <c r="BC94"/>
  <c r="W32"/>
  <c r="BD94"/>
  <c r="W33"/>
  <c i="3" r="J30"/>
  <c i="1" r="AG96"/>
  <c r="BA94"/>
  <c r="W30"/>
  <c i="4" l="1" r="BK122"/>
  <c r="J122"/>
  <c r="J96"/>
  <c i="1" r="AN96"/>
  <c r="AN95"/>
  <c i="2" r="J96"/>
  <c i="3" r="J39"/>
  <c i="2" r="J39"/>
  <c i="1" r="AU94"/>
  <c r="AW94"/>
  <c r="AK30"/>
  <c r="AY94"/>
  <c r="W31"/>
  <c r="AZ94"/>
  <c r="W29"/>
  <c i="4" l="1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<sst xmlns="http://schemas.openxmlformats.org/spreadsheetml/2006/main">
  <si>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</si>
  <si>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</si>
  <si>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</si>
  <si>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</si>
  <si>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</si>
  <si>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{59dc989f-a081-4b2a-b4c4-739478ffdd09}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</si>
  <si>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</si>
  <si>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</si>
  <si>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</si>
  <si>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</si>
  <si>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</si>
  <si>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</si>
  <si>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</si>
  <si>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</si>
  <si>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2024s01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</si>
  <si>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</si>
  <si>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</si>
  <si>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 - lokalita Spálenka - chodník, komunikace, cyklotrasy, VO</t>
  </si>
  <si>
    <t>KSO:</t>
  </si>
  <si>
    <t>CC-CZ:</t>
  </si>
  <si>
    <t>Místo:</t>
  </si>
  <si>
    <t xml:space="preserve"> </t>
  </si>
  <si>
    <t>Datum:</t>
  </si>
  <si>
    <t>18. 2. 2025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</si>
  <si>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</si>
  <si>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</si>
  <si>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</si>
  <si>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</si>
  <si>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</si>
  <si>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</si>
  <si>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</si>
  <si>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</si>
  <si>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</si>
  <si>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</si>
  <si>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</si>
  <si>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</si>
  <si>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</si>
  <si>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</si>
  <si>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</si>
  <si>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</si>
  <si>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</si>
  <si>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</si>
  <si>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</si>
  <si>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</si>
  <si>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</si>
  <si>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</si>
  <si>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</si>
  <si>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</si>
  <si>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</si>
  <si>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</si>
  <si>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</si>
  <si>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</si>
  <si>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</si>
  <si>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</si>
  <si>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</si>
  <si>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</si>
  <si>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</si>
  <si>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</si>
  <si>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</si>
  <si>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</si>
  <si>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</si>
  <si>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</si>
  <si>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</si>
  <si>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</si>
  <si>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</si>
  <si>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</si>
  <si>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</si>
  <si>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</si>
  <si>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</si>
  <si>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</si>
  <si>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</si>
  <si>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</si>
  <si>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</si>
  <si>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</si>
  <si>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</si>
  <si>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</si>
  <si>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</si>
  <si>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</si>
  <si>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</si>
  <si>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</si>
  <si>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</si>
  <si>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</si>
  <si>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{58c23346-2ff6-4a45-bd1d-375a688c4ee6}</t>
  </si>
  <si>
    <t>2</t>
  </si>
  <si>
    <t>SO 401</t>
  </si>
  <si>
    <t>Veřejné osvětlení</t>
  </si>
  <si>
    <t>{663453ae-fa63-47c2-b95f-e0850c3cac80}</t>
  </si>
  <si>
    <t>VRN</t>
  </si>
  <si>
    <t>Vedlejší rozpočtové náklady</t>
  </si>
  <si>
    <t>{b66b8155-ed90-4ce2-9ec5-94ec573aa1c7}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</si>
  <si>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</si>
  <si>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</si>
  <si>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</si>
  <si>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</si>
  <si>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</si>
  <si>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</si>
  <si>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</si>
  <si>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</si>
  <si>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</si>
  <si>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</si>
  <si>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Výměna podloží</t>
  </si>
  <si>
    <t xml:space="preserve">    1-2 - Terénní a sadové úpravy</t>
  </si>
  <si>
    <t xml:space="preserve">    5-1 - Konstrukce A</t>
  </si>
  <si>
    <t xml:space="preserve">    5-2 - Konstrukce B</t>
  </si>
  <si>
    <t xml:space="preserve">    5-3 - Konstrukce C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</si>
  <si>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</si>
  <si>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</si>
  <si>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</si>
  <si>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</si>
  <si>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</si>
  <si>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</si>
  <si>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</si>
  <si>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</si>
  <si>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</si>
  <si>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</si>
  <si>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</si>
  <si>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</si>
  <si>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</si>
  <si>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</si>
  <si>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</si>
  <si>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</si>
  <si>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</si>
  <si>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</si>
  <si>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</si>
  <si>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</si>
  <si>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</si>
  <si>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</si>
  <si>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</si>
  <si>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</si>
  <si>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4</t>
  </si>
  <si>
    <t>-2040353094</t>
  </si>
  <si>
    <t>113154548</t>
  </si>
  <si>
    <t>Frézování živičného krytu tl 100 mm pruh š přes 1 m pl přes 500 do 2000 m2</t>
  </si>
  <si>
    <t>1143878348</t>
  </si>
  <si>
    <t>3</t>
  </si>
  <si>
    <t>113201112-1</t>
  </si>
  <si>
    <t xml:space="preserve">Vytrhání vodících proužků š.0,25m v bet. loži </t>
  </si>
  <si>
    <t>m</t>
  </si>
  <si>
    <t>679519591</t>
  </si>
  <si>
    <t>113202111</t>
  </si>
  <si>
    <t>Vytrhání obrub krajníků obrubníků stojatých</t>
  </si>
  <si>
    <t>1149093064</t>
  </si>
  <si>
    <t>5</t>
  </si>
  <si>
    <t>122251105</t>
  </si>
  <si>
    <t>Odkopávky a prokopávky nezapažené v hornině třídy těžitelnosti I skupiny 3 objem do 1000 m3 strojně</t>
  </si>
  <si>
    <t>m3</t>
  </si>
  <si>
    <t>1687069117</t>
  </si>
  <si>
    <t>VV</t>
  </si>
  <si>
    <t>2,6*200+1,3*100+2,3*50+3*25+1,8*65</t>
  </si>
  <si>
    <t>6</t>
  </si>
  <si>
    <t>162751117</t>
  </si>
  <si>
    <t>Vodorovné přemístění přes 9 000 do 10000 m výkopku/sypaniny z horniny třídy těžitelnosti I skupiny 1 až 3</t>
  </si>
  <si>
    <t>935224951</t>
  </si>
  <si>
    <t>957+28,8</t>
  </si>
  <si>
    <t>7</t>
  </si>
  <si>
    <t>171152121</t>
  </si>
  <si>
    <t>Uložení sypaniny z hornin nesoudržných kamenitých do násypů zhutněných silnic a dálnic</t>
  </si>
  <si>
    <t>1611356338</t>
  </si>
  <si>
    <t>0,1*50+0,15*75+0,2*25+0,4*50+0,1*50+0,3*25+1,25</t>
  </si>
  <si>
    <t>8</t>
  </si>
  <si>
    <t>171201231</t>
  </si>
  <si>
    <t>Poplatek za uložení zeminy a kamení na recyklační skládce (skládkovné) kód odpadu 17 05 04</t>
  </si>
  <si>
    <t>t</t>
  </si>
  <si>
    <t>-899470442</t>
  </si>
  <si>
    <t>985,8*1,9</t>
  </si>
  <si>
    <t>9</t>
  </si>
  <si>
    <t>174151101</t>
  </si>
  <si>
    <t>Zásyp jam, šachet rýh nebo kolem objektů sypaninou se zhutněním</t>
  </si>
  <si>
    <t>2087645737</t>
  </si>
  <si>
    <t>0,15*440</t>
  </si>
  <si>
    <t>0,3*50+0,15*50+0,25*100+0,5*50+0,75*50+0,45*75</t>
  </si>
  <si>
    <t>Součet</t>
  </si>
  <si>
    <t>10</t>
  </si>
  <si>
    <t>M</t>
  </si>
  <si>
    <t>5834392-2</t>
  </si>
  <si>
    <t>materiál vhodný do zásypů - dle ČSN 73 6133</t>
  </si>
  <si>
    <t>-169410214</t>
  </si>
  <si>
    <t>11</t>
  </si>
  <si>
    <t>132251252</t>
  </si>
  <si>
    <t>Hloubení rýh nezapažených š do 2000 mm v hornině třídy těžitelnosti I skupiny 3 objem do 50 m3 strojně</t>
  </si>
  <si>
    <t>-1890095726</t>
  </si>
  <si>
    <t>15*0,8*0,8+30*0,8*0,8 "zasakovací galerie"</t>
  </si>
  <si>
    <t>564871-1</t>
  </si>
  <si>
    <t xml:space="preserve">Výplň zasakovacích prostorů štěrkodrtí fr. 32-64   </t>
  </si>
  <si>
    <t>-306410103</t>
  </si>
  <si>
    <t>15*0,8*0,8+30*0,8*0,8</t>
  </si>
  <si>
    <t>13</t>
  </si>
  <si>
    <t>919726122</t>
  </si>
  <si>
    <t>Geotextilie pro ochranu, separaci a filtraci netkaná měrná hm přes 200 do 300 g/m2</t>
  </si>
  <si>
    <t>-442536318</t>
  </si>
  <si>
    <t xml:space="preserve">(30+15)*4  "zasakovací galerie"</t>
  </si>
  <si>
    <t>14</t>
  </si>
  <si>
    <t>181152302.1</t>
  </si>
  <si>
    <t>Úprava pláně pro silnice a dálnice v zářezech se zhutněním</t>
  </si>
  <si>
    <t>319793936</t>
  </si>
  <si>
    <t>2900+590+10</t>
  </si>
  <si>
    <t>1-1</t>
  </si>
  <si>
    <t>Výměna podloží</t>
  </si>
  <si>
    <t>15</t>
  </si>
  <si>
    <t>794504353</t>
  </si>
  <si>
    <t>2900*0,3</t>
  </si>
  <si>
    <t>16</t>
  </si>
  <si>
    <t>1788698439</t>
  </si>
  <si>
    <t>17</t>
  </si>
  <si>
    <t>229530972</t>
  </si>
  <si>
    <t>2900*0,3*1,8</t>
  </si>
  <si>
    <t>18</t>
  </si>
  <si>
    <t>181152302</t>
  </si>
  <si>
    <t>2011284241</t>
  </si>
  <si>
    <t>19</t>
  </si>
  <si>
    <t>564831111</t>
  </si>
  <si>
    <t>Podklad ze štěrkodrtě ŠD tl 100 mm</t>
  </si>
  <si>
    <t>-77410278</t>
  </si>
  <si>
    <t>20</t>
  </si>
  <si>
    <t>564861111</t>
  </si>
  <si>
    <t>Podklad ze štěrkodrtě ŠD tl 200 mm</t>
  </si>
  <si>
    <t>1537088904</t>
  </si>
  <si>
    <t>919726221</t>
  </si>
  <si>
    <t>Geotextilie pro vyztužení, separaci a filtraci tkaná z polyesteru podélná/příčná pevnost 100/50 kN/m</t>
  </si>
  <si>
    <t>-2004066362</t>
  </si>
  <si>
    <t>2900*1,1</t>
  </si>
  <si>
    <t>1-2</t>
  </si>
  <si>
    <t>Terénní a sadové úpravy</t>
  </si>
  <si>
    <t>22</t>
  </si>
  <si>
    <t>181111112</t>
  </si>
  <si>
    <t>Plošná úprava terénu do 500 m2 zemina skupiny 1 až 4 nerovnosti přes 50 do 100 mm ve svahu přes 1:5 do 1:2</t>
  </si>
  <si>
    <t>741425392</t>
  </si>
  <si>
    <t>440*0,5+400</t>
  </si>
  <si>
    <t>23</t>
  </si>
  <si>
    <t>181411122</t>
  </si>
  <si>
    <t>Založení lučního trávníku výsevem pl do 1000 m2 ve svahu přes 1:5 do 1:2</t>
  </si>
  <si>
    <t>1377069523</t>
  </si>
  <si>
    <t>24</t>
  </si>
  <si>
    <t>00572100</t>
  </si>
  <si>
    <t>osivo jetelotráva intenzivní víceletá</t>
  </si>
  <si>
    <t>kg</t>
  </si>
  <si>
    <t>-93476383</t>
  </si>
  <si>
    <t>620*0,02 'Přepočtené koeficientem množství</t>
  </si>
  <si>
    <t>25</t>
  </si>
  <si>
    <t>182303112</t>
  </si>
  <si>
    <t>Doplnění zeminy nebo substrátu na travnatých plochách tl do 50 mm rovina ve svahu přes 1:5 do 1:2</t>
  </si>
  <si>
    <t>-1533918099</t>
  </si>
  <si>
    <t>26</t>
  </si>
  <si>
    <t>10371500</t>
  </si>
  <si>
    <t>substrát pro trávníky VL</t>
  </si>
  <si>
    <t>-1481747320</t>
  </si>
  <si>
    <t>620*0,051 'Přepočtené koeficientem množství</t>
  </si>
  <si>
    <t>27</t>
  </si>
  <si>
    <t>184853512</t>
  </si>
  <si>
    <t>Chemické odplevelení před založením kultury přes 20 m2 postřikem na široko ve svahu přes 1:5 do 1:2 strojně</t>
  </si>
  <si>
    <t>-939221322</t>
  </si>
  <si>
    <t>28</t>
  </si>
  <si>
    <t>184853522</t>
  </si>
  <si>
    <t>Chemické odplevelení po založení kultury postřikem na široko ve svahu přes 1:5 do 1:2 strojně</t>
  </si>
  <si>
    <t>-1315690971</t>
  </si>
  <si>
    <t>29</t>
  </si>
  <si>
    <t>185803112</t>
  </si>
  <si>
    <t>Ošetření trávníku shrabáním ve svahu přes 1:5 do 1:2</t>
  </si>
  <si>
    <t>-2069902150</t>
  </si>
  <si>
    <t>5-1</t>
  </si>
  <si>
    <t>Konstrukce A</t>
  </si>
  <si>
    <t>30</t>
  </si>
  <si>
    <t>-508340480</t>
  </si>
  <si>
    <t>2680,000*1,08</t>
  </si>
  <si>
    <t>31</t>
  </si>
  <si>
    <t>565155121</t>
  </si>
  <si>
    <t>Asfaltový beton vrstva podkladní ACP 16 (obalované kamenivo OKS) tl 70 mm š přes 3 m</t>
  </si>
  <si>
    <t>1706528480</t>
  </si>
  <si>
    <t>32</t>
  </si>
  <si>
    <t>567122112</t>
  </si>
  <si>
    <t>Podklad ze směsi stmelené cementem SC C 8/10 (KSC I) tl 130 mm</t>
  </si>
  <si>
    <t>1790994064</t>
  </si>
  <si>
    <t>33</t>
  </si>
  <si>
    <t>573111112</t>
  </si>
  <si>
    <t>Postřik živičný infiltrační s posypem z asfaltu množství 1 kg/m2</t>
  </si>
  <si>
    <t>456130348</t>
  </si>
  <si>
    <t>34</t>
  </si>
  <si>
    <t>573211111</t>
  </si>
  <si>
    <t>Postřik živičný spojovací z asfaltu v množství 0,60 kg/m2</t>
  </si>
  <si>
    <t>-2076495109</t>
  </si>
  <si>
    <t>35</t>
  </si>
  <si>
    <t>577134121</t>
  </si>
  <si>
    <t>Asfaltový beton vrstva obrusná ACO 11+ (ABS) tř. I tl 40 mm š přes 3 m z nemodifikovaného asfaltu</t>
  </si>
  <si>
    <t>188247922</t>
  </si>
  <si>
    <t>36</t>
  </si>
  <si>
    <t>569931132</t>
  </si>
  <si>
    <t>Zpevnění krajnic asfaltovým recyklátem tl 100 mm</t>
  </si>
  <si>
    <t>25887942</t>
  </si>
  <si>
    <t>(94+336)*0,5</t>
  </si>
  <si>
    <t>5-2</t>
  </si>
  <si>
    <t>Konstrukce B</t>
  </si>
  <si>
    <t>37</t>
  </si>
  <si>
    <t>564851011</t>
  </si>
  <si>
    <t>Podklad ze štěrkodrtě ŠD plochy do 100 m2 tl 150 mm</t>
  </si>
  <si>
    <t>-342409560</t>
  </si>
  <si>
    <t>38</t>
  </si>
  <si>
    <t>567114133</t>
  </si>
  <si>
    <t>Podklad ze směsi stmelené cementem SC C 12/15 (PB III) tl 120 mm</t>
  </si>
  <si>
    <t>333905435</t>
  </si>
  <si>
    <t>39</t>
  </si>
  <si>
    <t>596212210</t>
  </si>
  <si>
    <t>Kladení zámkové dlažby pozemních komunikací ručně tl 80 mm skupiny A pl do 50 m2</t>
  </si>
  <si>
    <t>1554637398</t>
  </si>
  <si>
    <t>5,7+2,4</t>
  </si>
  <si>
    <t>40</t>
  </si>
  <si>
    <t>59245020</t>
  </si>
  <si>
    <t>dlažba skladebná betonová 200x100mm tl 80mm přírodní</t>
  </si>
  <si>
    <t>-561198004</t>
  </si>
  <si>
    <t>5,7*1,03 'Přepočtené koeficientem množství</t>
  </si>
  <si>
    <t>41</t>
  </si>
  <si>
    <t>59245226</t>
  </si>
  <si>
    <t>dlažba pro nevidomé betonová 200x100mm tl 80mm barevná</t>
  </si>
  <si>
    <t>139666431</t>
  </si>
  <si>
    <t>2,4*1,03 'Přepočtené koeficientem množství</t>
  </si>
  <si>
    <t>5-3</t>
  </si>
  <si>
    <t>Konstrukce C</t>
  </si>
  <si>
    <t>42</t>
  </si>
  <si>
    <t>564851111</t>
  </si>
  <si>
    <t>Podklad ze štěrkodrtě ŠD plochy přes 100 m2 tl 150 mm</t>
  </si>
  <si>
    <t>-914108570</t>
  </si>
  <si>
    <t>78,200+510</t>
  </si>
  <si>
    <t>43</t>
  </si>
  <si>
    <t>596211110</t>
  </si>
  <si>
    <t>Kladení zámkové dlažby komunikací pro pěší ručně tl 60 mm skupiny A pl do 50 m2</t>
  </si>
  <si>
    <t>-968854521</t>
  </si>
  <si>
    <t>31+45</t>
  </si>
  <si>
    <t>1,1+0,5+0,6</t>
  </si>
  <si>
    <t>44</t>
  </si>
  <si>
    <t>59245018</t>
  </si>
  <si>
    <t>dlažba skladebná betonová 200x100mm tl 60mm přírodní</t>
  </si>
  <si>
    <t>1372093020</t>
  </si>
  <si>
    <t>76*1,03 'Přepočtené koeficientem množství</t>
  </si>
  <si>
    <t>45</t>
  </si>
  <si>
    <t>59245008</t>
  </si>
  <si>
    <t>dlažba skladebná betonová 200x100mm tl 60mm barevná</t>
  </si>
  <si>
    <t>1196724218</t>
  </si>
  <si>
    <t>2,2*1,03 'Přepočtené koeficientem množství</t>
  </si>
  <si>
    <t>46</t>
  </si>
  <si>
    <t>596211113</t>
  </si>
  <si>
    <t>Kladení zámkové dlažby komunikací pro pěší ručně tl 60 mm skupiny A pl přes 300 m2</t>
  </si>
  <si>
    <t>936790807</t>
  </si>
  <si>
    <t>47</t>
  </si>
  <si>
    <t>-1551145734</t>
  </si>
  <si>
    <t>510*1,01 'Přepočtené koeficientem množství</t>
  </si>
  <si>
    <t>Ostatní konstrukce a práce-bourání</t>
  </si>
  <si>
    <t>48</t>
  </si>
  <si>
    <t>914111111</t>
  </si>
  <si>
    <t>Montáž svislé dopravní značky do velikosti 1 m2 objímkami na sloupek nebo konzolu</t>
  </si>
  <si>
    <t>kus</t>
  </si>
  <si>
    <t>1711764406</t>
  </si>
  <si>
    <t>49</t>
  </si>
  <si>
    <t>914511112</t>
  </si>
  <si>
    <t>Montáž sloupku dopravních značek délky do 3,5 m s betonovým základem a patkou D 60 mm</t>
  </si>
  <si>
    <t>-1853072609</t>
  </si>
  <si>
    <t>50</t>
  </si>
  <si>
    <t>40445235</t>
  </si>
  <si>
    <t>sloupek pro dopravní značku Al D 60mm v 3,5m</t>
  </si>
  <si>
    <t>688266292</t>
  </si>
  <si>
    <t>51</t>
  </si>
  <si>
    <t>915111111</t>
  </si>
  <si>
    <t>Vodorovné dopravní značení dělící čáry souvislé š 125 mm základní bílá barva</t>
  </si>
  <si>
    <t>1996221095</t>
  </si>
  <si>
    <t>450+450</t>
  </si>
  <si>
    <t>52</t>
  </si>
  <si>
    <t>915211112</t>
  </si>
  <si>
    <t>Vodorovné dopravní značení dělící čáry souvislé š 125 mm retroreflexní bílý plast</t>
  </si>
  <si>
    <t>-1223949917</t>
  </si>
  <si>
    <t>53</t>
  </si>
  <si>
    <t>915223111</t>
  </si>
  <si>
    <t>Varovný pás z plastu pro orientaci nevidomých šířky 420 mm</t>
  </si>
  <si>
    <t>344980560</t>
  </si>
  <si>
    <t>6+3+5</t>
  </si>
  <si>
    <t>54</t>
  </si>
  <si>
    <t>915231112</t>
  </si>
  <si>
    <t>Vodorovné dopravní značení přechody pro chodce, šipky, symboly retroreflexní bílý plast</t>
  </si>
  <si>
    <t>1478011129</t>
  </si>
  <si>
    <t>55</t>
  </si>
  <si>
    <t>916131213</t>
  </si>
  <si>
    <t>Osazení silničního obrubníku betonového stojatého s boční opěrou do lože z betonu prostého</t>
  </si>
  <si>
    <t>1293223155</t>
  </si>
  <si>
    <t>400+31</t>
  </si>
  <si>
    <t>1+2+1</t>
  </si>
  <si>
    <t>5+6+4</t>
  </si>
  <si>
    <t>56</t>
  </si>
  <si>
    <t>59217072</t>
  </si>
  <si>
    <t>obrubník silniční betonový 1000x100x250mm</t>
  </si>
  <si>
    <t>-1187675955</t>
  </si>
  <si>
    <t>431*1,02 'Přepočtené koeficientem množství</t>
  </si>
  <si>
    <t>57</t>
  </si>
  <si>
    <t>59217029</t>
  </si>
  <si>
    <t>obrubník silniční betonový nájezdový 1000x150x150mm</t>
  </si>
  <si>
    <t>1578651389</t>
  </si>
  <si>
    <t>15*1,02 'Přepočtené koeficientem množství</t>
  </si>
  <si>
    <t>58</t>
  </si>
  <si>
    <t>59217030</t>
  </si>
  <si>
    <t>obrubník silniční betonový přechodový 1000x150x150-250mm</t>
  </si>
  <si>
    <t>945013601</t>
  </si>
  <si>
    <t>4*1,02 'Přepočtené koeficientem množství</t>
  </si>
  <si>
    <t>59</t>
  </si>
  <si>
    <t>916231213</t>
  </si>
  <si>
    <t>Osazení chodníkového obrubníku betonového stojatého s boční opěrou do lože z betonu prostého</t>
  </si>
  <si>
    <t>-556878862</t>
  </si>
  <si>
    <t>407+6+35</t>
  </si>
  <si>
    <t>60</t>
  </si>
  <si>
    <t>59217001</t>
  </si>
  <si>
    <t>obrubník zahradní betonový 1000x50x250mm</t>
  </si>
  <si>
    <t>1555677354</t>
  </si>
  <si>
    <t>448*1,02 'Přepočtené koeficientem množství</t>
  </si>
  <si>
    <t>61</t>
  </si>
  <si>
    <t>916782112</t>
  </si>
  <si>
    <t>Montáž zpomalovacího polštáře pravoúhlého do 2 m</t>
  </si>
  <si>
    <t>-1936648930</t>
  </si>
  <si>
    <t>62</t>
  </si>
  <si>
    <t>56288871</t>
  </si>
  <si>
    <t>polštář zpomalovací 1800x65x2000mm</t>
  </si>
  <si>
    <t>1170833782</t>
  </si>
  <si>
    <t>63</t>
  </si>
  <si>
    <t>919732211</t>
  </si>
  <si>
    <t>Styčná spára napojení nového živičného povrchu na stávající za tepla š 15 mm hl 25 mm s prořezáním</t>
  </si>
  <si>
    <t>1797587726</t>
  </si>
  <si>
    <t>64</t>
  </si>
  <si>
    <t>919735112</t>
  </si>
  <si>
    <t>Řezání stávajícího živičného krytu hl přes 50 do 100 mm</t>
  </si>
  <si>
    <t>-1971405216</t>
  </si>
  <si>
    <t>15+13</t>
  </si>
  <si>
    <t>65</t>
  </si>
  <si>
    <t>936104212</t>
  </si>
  <si>
    <t>Montáž odpadkového koše páskováním na sloupy nebo sloupky</t>
  </si>
  <si>
    <t>1194475116</t>
  </si>
  <si>
    <t>66</t>
  </si>
  <si>
    <t>74910120-1</t>
  </si>
  <si>
    <t>koš odpadkový plastový (možnost upevnění) v 922mm x 465mm x 405mm, obsah 50L</t>
  </si>
  <si>
    <t>-1495650953</t>
  </si>
  <si>
    <t>67</t>
  </si>
  <si>
    <t>936124113</t>
  </si>
  <si>
    <t>Montáž lavičky stabilní kotvené šrouby na pevný podklad</t>
  </si>
  <si>
    <t>1980336608</t>
  </si>
  <si>
    <t>68</t>
  </si>
  <si>
    <t>74910111-1</t>
  </si>
  <si>
    <t>lavička s opěradlem 1620x500x900mm konstrukce-kov, sedák-dřevo</t>
  </si>
  <si>
    <t>1500819101</t>
  </si>
  <si>
    <t>69</t>
  </si>
  <si>
    <t>966006132</t>
  </si>
  <si>
    <t>Odstranění značek dopravních nebo orientačních se sloupky s betonovými patkami</t>
  </si>
  <si>
    <t>1717341949</t>
  </si>
  <si>
    <t>70</t>
  </si>
  <si>
    <t>966006211</t>
  </si>
  <si>
    <t>Odstranění svislých dopravních značek ze sloupů, sloupků nebo konzol</t>
  </si>
  <si>
    <t>-1685004665</t>
  </si>
  <si>
    <t>71</t>
  </si>
  <si>
    <t>966006283</t>
  </si>
  <si>
    <t>Odstranění zpomalovacího polštáře pravoúhlého přes 2 m</t>
  </si>
  <si>
    <t>1691315384</t>
  </si>
  <si>
    <t>997</t>
  </si>
  <si>
    <t>Přesun sutě</t>
  </si>
  <si>
    <t>72</t>
  </si>
  <si>
    <t>997221551</t>
  </si>
  <si>
    <t>Vodorovná doprava suti ze sypkých materiálů do 1 km</t>
  </si>
  <si>
    <t>-265060964</t>
  </si>
  <si>
    <t>838+466,9</t>
  </si>
  <si>
    <t>73</t>
  </si>
  <si>
    <t>997221559</t>
  </si>
  <si>
    <t>Příplatek ZKD 1 km u vodorovné dopravy suti ze sypkých materiálů</t>
  </si>
  <si>
    <t>-1103610570</t>
  </si>
  <si>
    <t>(838+466,9)*9</t>
  </si>
  <si>
    <t>74</t>
  </si>
  <si>
    <t>997221561</t>
  </si>
  <si>
    <t>Vodorovná doprava suti z kusových materiálů do 1 km</t>
  </si>
  <si>
    <t>10845036</t>
  </si>
  <si>
    <t>4,165</t>
  </si>
  <si>
    <t>75</t>
  </si>
  <si>
    <t>997221569</t>
  </si>
  <si>
    <t>Příplatek ZKD 1 km u vodorovné dopravy suti z kusových materiálů</t>
  </si>
  <si>
    <t>-915914868</t>
  </si>
  <si>
    <t>4,165*9</t>
  </si>
  <si>
    <t>76</t>
  </si>
  <si>
    <t>997221861</t>
  </si>
  <si>
    <t>Poplatek za uložení na recyklační skládce (skládkovné) stavebního odpadu z prostého betonu pod kódem 17 01 01</t>
  </si>
  <si>
    <t>-1532454523</t>
  </si>
  <si>
    <t>2,03+1,435+0,7</t>
  </si>
  <si>
    <t>77</t>
  </si>
  <si>
    <t>997221873</t>
  </si>
  <si>
    <t>Poplatek za uložení na recyklační skládce (skládkovné) stavebního odpadu zeminy a kamení zatříděného do Katalogu odpadů pod kódem 17 05 04</t>
  </si>
  <si>
    <t>182930960</t>
  </si>
  <si>
    <t>893-55"bude použito pro násypy"</t>
  </si>
  <si>
    <t>78</t>
  </si>
  <si>
    <t>997221875</t>
  </si>
  <si>
    <t>Poplatek za uložení na recyklační skládce (skládkovné) stavebního odpadu asfaltového bez obsahu dehtu zatříděného do Katalogu odpadů pod kódem 17 03 02</t>
  </si>
  <si>
    <t>781771476</t>
  </si>
  <si>
    <t>998</t>
  </si>
  <si>
    <t>Přesun hmot</t>
  </si>
  <si>
    <t>79</t>
  </si>
  <si>
    <t>998225111</t>
  </si>
  <si>
    <t>Přesun hmot pro pozemní komunikace s krytem z kamene, monolitickým betonovým nebo živičným</t>
  </si>
  <si>
    <t>-1568280455</t>
  </si>
  <si>
    <t>80</t>
  </si>
  <si>
    <t>998225191</t>
  </si>
  <si>
    <t>Příplatek k přesunu hmot pro pozemní komunikace s krytem z kamene, živičným, betonovým do 1000 m</t>
  </si>
  <si>
    <t>-1030848189</t>
  </si>
  <si>
    <t>SO 401 - Veřejné osvětlení</t>
  </si>
  <si>
    <t>D01 - Demontáže</t>
  </si>
  <si>
    <t>D2 - Montáže</t>
  </si>
  <si>
    <t>D3 - Materiály</t>
  </si>
  <si>
    <t>D5 - Zemní práce</t>
  </si>
  <si>
    <t>D4 - Ostatní a vedlejší náklady</t>
  </si>
  <si>
    <t>D01</t>
  </si>
  <si>
    <t>Demontáže</t>
  </si>
  <si>
    <t>111211103</t>
  </si>
  <si>
    <t>Odstranění křovin vč. likvidace</t>
  </si>
  <si>
    <t>D2</t>
  </si>
  <si>
    <t>Montáže</t>
  </si>
  <si>
    <t>210204201</t>
  </si>
  <si>
    <t>Elektrovýzbroj stožáru pro 1 okruh</t>
  </si>
  <si>
    <t>ks</t>
  </si>
  <si>
    <t>210221147</t>
  </si>
  <si>
    <t>Napojení na stávající uzemnění</t>
  </si>
  <si>
    <t>741122611</t>
  </si>
  <si>
    <t>Montáž kabelů měděných bez ukončení uložených do výkopu (CYKY) počtu a průřezu žil 3x1,5 až 6 mm2</t>
  </si>
  <si>
    <t>Pol1</t>
  </si>
  <si>
    <t>Montáž kabel CU plný nebo laněný kulatý žíla 4x10 až 16 mm2 uložený pevně (CYKY)</t>
  </si>
  <si>
    <t>Pol2</t>
  </si>
  <si>
    <t>ukonč. Vod v rozvaděči zap. A konc. Do 2,5 mm2</t>
  </si>
  <si>
    <t>741130006</t>
  </si>
  <si>
    <t>ukončení 1 žilových vodičů do 16 mm2</t>
  </si>
  <si>
    <t>741210001</t>
  </si>
  <si>
    <t>Montáž stožárové svorkovnice</t>
  </si>
  <si>
    <t>741373002</t>
  </si>
  <si>
    <t>Svítidlo na dřík</t>
  </si>
  <si>
    <t>741410021</t>
  </si>
  <si>
    <t>uzem. V zemi FeZn 30x4mm vč. svorek; propojení aj.</t>
  </si>
  <si>
    <t>741410041</t>
  </si>
  <si>
    <t>Montáž vodič uzemňovací drát nebo lano D do 10 mm v městské zástavbě</t>
  </si>
  <si>
    <t>74142002</t>
  </si>
  <si>
    <t>svorky hromosvod nad 2 šrouby (ST;SJ;SK;SZ;SR01;02)</t>
  </si>
  <si>
    <t>741810003</t>
  </si>
  <si>
    <t>celková prohlídka elektrického rozvodu a zařízení do 1 milionu Kč</t>
  </si>
  <si>
    <t>741813021</t>
  </si>
  <si>
    <t>Seřízení, nastavení a naprogramování světelných bodů</t>
  </si>
  <si>
    <t>742420021</t>
  </si>
  <si>
    <t>Montáž stožáru včetně upevňovacího materiálu</t>
  </si>
  <si>
    <t>945412111</t>
  </si>
  <si>
    <t>Teleskopická hydraulická montážní plošina výška zdvihu do 8 m</t>
  </si>
  <si>
    <t>den</t>
  </si>
  <si>
    <t>D3</t>
  </si>
  <si>
    <t>Materiály</t>
  </si>
  <si>
    <t>napojení na stávající rozvod</t>
  </si>
  <si>
    <t>1001</t>
  </si>
  <si>
    <t>přepěťová ochrana na DIN lištu, typ 1+2, zapojení 1+1, 25kA (10/350)</t>
  </si>
  <si>
    <t>1430</t>
  </si>
  <si>
    <t>svorka SP 1 šroub</t>
  </si>
  <si>
    <t>1431</t>
  </si>
  <si>
    <t>svorka SS</t>
  </si>
  <si>
    <t>2134</t>
  </si>
  <si>
    <t>1-CYKY-J 4x16mm2</t>
  </si>
  <si>
    <t>2985</t>
  </si>
  <si>
    <t>CYKY-J 3x1,5 mm2</t>
  </si>
  <si>
    <t>354410730</t>
  </si>
  <si>
    <t>drát průměr 10 mm FeZn</t>
  </si>
  <si>
    <t>48002</t>
  </si>
  <si>
    <t>silniční svítidlo - zdroj LED 54W, 7000lm, - např. AMPERA EVO1, 20LED,16W</t>
  </si>
  <si>
    <t>48011</t>
  </si>
  <si>
    <t>ocelový silniční třístupňový bezpaticový stožár K6 s ocelovou manžetou, 133mm-108mm-89mm, žárový zinek</t>
  </si>
  <si>
    <t>48122</t>
  </si>
  <si>
    <t>stožárová svorkovnice, 1 pojistky</t>
  </si>
  <si>
    <t>uzemnění - ochrana proti korozi</t>
  </si>
  <si>
    <t>poplatek za recyklaci svítidla</t>
  </si>
  <si>
    <t>693113110</t>
  </si>
  <si>
    <t>EXTRUNET - výstražná fólie z polyethylenu šíře 40 cm s potiskem</t>
  </si>
  <si>
    <t>741322001</t>
  </si>
  <si>
    <t xml:space="preserve">svodič  bleskového proudu a přepětí - typ 1+2, do 30kA</t>
  </si>
  <si>
    <t>90020</t>
  </si>
  <si>
    <t>chránička ohebná korugovaná HDPE 63</t>
  </si>
  <si>
    <t>90040</t>
  </si>
  <si>
    <t>chránička HDPE 40/33 šedá</t>
  </si>
  <si>
    <t>925</t>
  </si>
  <si>
    <t>Pojistková vložka 6A</t>
  </si>
  <si>
    <t>D5</t>
  </si>
  <si>
    <t>Pol3</t>
  </si>
  <si>
    <t>podvrt komunikace pr. 110 mm</t>
  </si>
  <si>
    <t>460050703</t>
  </si>
  <si>
    <t>jáma pro stožár VO, vč. odstranění krytu a podkladu komunikace, tř. 3</t>
  </si>
  <si>
    <t>Pol4</t>
  </si>
  <si>
    <t>Jáma pro podvrt 1x2x1,5/ 3m3</t>
  </si>
  <si>
    <t>460080014</t>
  </si>
  <si>
    <t>betonový základ do rostlé zeminy bez bednění, tř. C16/20</t>
  </si>
  <si>
    <t>460150153</t>
  </si>
  <si>
    <t>kabel. Rýha 35 cm/šíř. 70cm/hl. zem tř. 3</t>
  </si>
  <si>
    <t>460490012</t>
  </si>
  <si>
    <t>folie výstražná z PVC šířky 22cm</t>
  </si>
  <si>
    <t>460510054</t>
  </si>
  <si>
    <t>kabel. Prostup z HDPE roury světl. Do 10,5 cm</t>
  </si>
  <si>
    <t>460560123</t>
  </si>
  <si>
    <t>Ruční zához kb. Rýh 35cm šířky 40 cm hl. zem. Tř. 3</t>
  </si>
  <si>
    <t>82</t>
  </si>
  <si>
    <t>460600023</t>
  </si>
  <si>
    <t>Odvoz zeminy do 2 km</t>
  </si>
  <si>
    <t>84</t>
  </si>
  <si>
    <t>D4</t>
  </si>
  <si>
    <t>Ostatní a vedlejší náklady</t>
  </si>
  <si>
    <t>00523 R</t>
  </si>
  <si>
    <t>výchozí revize zařízení</t>
  </si>
  <si>
    <t>86</t>
  </si>
  <si>
    <t>460010024</t>
  </si>
  <si>
    <t>Vytyč. trati kab. vedení v zastavěném prostoru 0,380 km</t>
  </si>
  <si>
    <t>km</t>
  </si>
  <si>
    <t>88</t>
  </si>
  <si>
    <t>460025102</t>
  </si>
  <si>
    <t>zaměření skutečného provedení VO</t>
  </si>
  <si>
    <t>90</t>
  </si>
  <si>
    <t>460113325</t>
  </si>
  <si>
    <t>náklady na dopravu</t>
  </si>
  <si>
    <t>92</t>
  </si>
  <si>
    <t>460221189</t>
  </si>
  <si>
    <t>dokumentace skutečného provedení VO</t>
  </si>
  <si>
    <t>94</t>
  </si>
  <si>
    <t>460221547</t>
  </si>
  <si>
    <t>zařízení staveniště</t>
  </si>
  <si>
    <t>96</t>
  </si>
  <si>
    <t>460331785</t>
  </si>
  <si>
    <t>koordinace prací s investorem + SO Chodníky</t>
  </si>
  <si>
    <t>98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</si>
  <si>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</si>
  <si>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</si>
  <si>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</si>
  <si>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</si>
  <si>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</si>
  <si>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</si>
  <si>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</si>
  <si>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</si>
  <si>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</si>
  <si>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</si>
  <si>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</si>
  <si>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</si>
  <si>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-1977930759</t>
  </si>
  <si>
    <t>012303000</t>
  </si>
  <si>
    <t>Geodetické práce po výstavbě - geodetické zaměření skutečného provedení díla</t>
  </si>
  <si>
    <t>-254084285</t>
  </si>
  <si>
    <t>012403000-1</t>
  </si>
  <si>
    <t xml:space="preserve">Vyhotovení geometrických plánů </t>
  </si>
  <si>
    <t>soubor</t>
  </si>
  <si>
    <t>-1167090925</t>
  </si>
  <si>
    <t>013254000-1</t>
  </si>
  <si>
    <t xml:space="preserve">Dokumentace skutečného provedení stavby </t>
  </si>
  <si>
    <t>71132508</t>
  </si>
  <si>
    <t>VRN3</t>
  </si>
  <si>
    <t>Zařízení staveniště</t>
  </si>
  <si>
    <t>030001000</t>
  </si>
  <si>
    <t>-472583265</t>
  </si>
  <si>
    <t>039203-1</t>
  </si>
  <si>
    <t>Uvedení ploch poškozených vlivem realizace díla do stavu před zahájením realizace díla</t>
  </si>
  <si>
    <t>1898496615</t>
  </si>
  <si>
    <t>VRN4</t>
  </si>
  <si>
    <t>Inženýrská činnost</t>
  </si>
  <si>
    <t>043134000</t>
  </si>
  <si>
    <t>Zkoušky zatěžovací, včetně vypracování odborné zprávy</t>
  </si>
  <si>
    <t>-1902768547</t>
  </si>
  <si>
    <t>VRN7</t>
  </si>
  <si>
    <t>Provozní vlivy</t>
  </si>
  <si>
    <t>072002000-1</t>
  </si>
  <si>
    <t>Přechodné dopravní značení, projednání</t>
  </si>
  <si>
    <t>417722751</t>
  </si>
  <si>
    <t>072002000-2</t>
  </si>
  <si>
    <t>Přechodné dopravní značení - značky, instalace, údržba</t>
  </si>
  <si>
    <t>923576102</t>
  </si>
  <si>
    <t>VRN9</t>
  </si>
  <si>
    <t>Ostatní náklady</t>
  </si>
  <si>
    <t>02-1</t>
  </si>
  <si>
    <t>Ochrana a zabezpečení stávajících inženýrských sítí po celou dobu realizace díla</t>
  </si>
  <si>
    <t>153497565</t>
  </si>
  <si>
    <t>051103-1</t>
  </si>
  <si>
    <t>Náklady na pojištění díla po celou dobu jeho realizace</t>
  </si>
  <si>
    <t>594348765</t>
  </si>
  <si>
    <t>052203-1</t>
  </si>
  <si>
    <t xml:space="preserve">Náklady spojené se zajištěním bankovní záruky </t>
  </si>
  <si>
    <t>1169222104</t>
  </si>
  <si>
    <t>090001000-1</t>
  </si>
  <si>
    <t>Vytyčení stávajících sítí</t>
  </si>
  <si>
    <t>1033088574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</si>
</sst>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30189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2024s01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Kolín - lokalita Spálenka - chodník, komunikace, cyklotrasy, VO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30566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30566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30189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Komunikace a zpe...'!J30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101 - Komunikace a zpe...'!P126</f>
        <v>0</v>
      </c>
      <c r="AV95" s="127">
        <f>'SO 101 - Komunikace a zpe...'!J33</f>
        <v>0</v>
      </c>
      <c r="AW95" s="127">
        <f>'SO 101 - Komunikace a zpe...'!J34</f>
        <v>0</v>
      </c>
      <c r="AX95" s="127">
        <f>'SO 101 - Komunikace a zpe...'!J35</f>
        <v>0</v>
      </c>
      <c r="AY95" s="127">
        <f>'SO 101 - Komunikace a zpe...'!J36</f>
        <v>0</v>
      </c>
      <c r="AZ95" s="127">
        <f>'SO 101 - Komunikace a zpe...'!F33</f>
        <v>0</v>
      </c>
      <c r="BA95" s="127">
        <f>'SO 101 - Komunikace a zpe...'!F34</f>
        <v>0</v>
      </c>
      <c r="BB95" s="127">
        <f>'SO 101 - Komunikace a zpe...'!F35</f>
        <v>0</v>
      </c>
      <c r="BC95" s="127">
        <f>'SO 101 - Komunikace a zpe...'!F36</f>
        <v>0</v>
      </c>
      <c r="BD95" s="129">
        <f>'SO 101 - Komunikace a zpe...'!F37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30189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401 -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401 - Veřejné osvětlení'!P121</f>
        <v>0</v>
      </c>
      <c r="AV96" s="127">
        <f>'SO 401 - Veřejné osvětlení'!J33</f>
        <v>0</v>
      </c>
      <c r="AW96" s="127">
        <f>'SO 401 - Veřejné osvětlení'!J34</f>
        <v>0</v>
      </c>
      <c r="AX96" s="127">
        <f>'SO 401 - Veřejné osvětlení'!J35</f>
        <v>0</v>
      </c>
      <c r="AY96" s="127">
        <f>'SO 401 - Veřejné osvětlení'!J36</f>
        <v>0</v>
      </c>
      <c r="AZ96" s="127">
        <f>'SO 401 - Veřejné osvětlení'!F33</f>
        <v>0</v>
      </c>
      <c r="BA96" s="127">
        <f>'SO 401 - Veřejné osvětlení'!F34</f>
        <v>0</v>
      </c>
      <c r="BB96" s="127">
        <f>'SO 401 - Veřejné osvětlení'!F35</f>
        <v>0</v>
      </c>
      <c r="BC96" s="127">
        <f>'SO 401 - Veřejné osvětlení'!F36</f>
        <v>0</v>
      </c>
      <c r="BD96" s="129">
        <f>'SO 401 - Veřejné osvětlení'!F37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30189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'VRN - Vedlejší rozpočtové...'!J30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'VRN - Vedlejší rozpočtové...'!P122</f>
        <v>0</v>
      </c>
      <c r="AV97" s="132">
        <f>'VRN - Vedlejší rozpočtové...'!J33</f>
        <v>0</v>
      </c>
      <c r="AW97" s="132">
        <f>'VRN - Vedlejší rozpočtové...'!J34</f>
        <v>0</v>
      </c>
      <c r="AX97" s="132">
        <f>'VRN - Vedlejší rozpočtové...'!J35</f>
        <v>0</v>
      </c>
      <c r="AY97" s="132">
        <f>'VRN - Vedlejší rozpočtové...'!J36</f>
        <v>0</v>
      </c>
      <c r="AZ97" s="132">
        <f>'VRN - Vedlejší rozpočtové...'!F33</f>
        <v>0</v>
      </c>
      <c r="BA97" s="132">
        <f>'VRN - Vedlejší rozpočtové...'!F34</f>
        <v>0</v>
      </c>
      <c r="BB97" s="132">
        <f>'VRN - Vedlejší rozpočtové...'!F35</f>
        <v>0</v>
      </c>
      <c r="BC97" s="132">
        <f>'VRN - Vedlejší rozpočtové...'!F36</f>
        <v>0</v>
      </c>
      <c r="BD97" s="134">
        <f>'VRN - Vedlejší rozpočtové...'!F37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QVk8UH1YZxkGYnAEn8/QmEYmoIs9/8AXTpCY3JGAuwoanTDJcux999oU8dL9vDWN3/Wl4GbXBtxkvHZ0NAbIuQ==" hashValue="1u+OQnGFbxrl6/UXXAt8QEN/2R2eQqzhvLDQdnbE+sAxj+r+OjRAvCAW6f3N8OHwlDUdjrUTWteXB+WrlYE8z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Komunikace a zpe...'!C2" display="/"/>
    <hyperlink ref="A96" location="'SO 401 - Veřejné osvětlení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hidden="1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30189" customHeight="1">
      <c r="B7" s="19"/>
      <c r="E7" s="140" t="str">
        <f>'Rekapitulace stavby'!K6</f>
        <v>Kolín - lokalita Spálenka - chodník, komunikace, cyklotrasy, VO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30189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30189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ROUND((SUM(BE126:BE265)),  2)</f>
        <v>0</v>
      </c>
      <c r="G33" s="37"/>
      <c r="H33" s="37"/>
      <c r="I33" s="154">
        <v>0.20999999999999999</v>
      </c>
      <c r="J33" s="153">
        <f>ROUND(((SUM(BE126:BE265))*I33),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39</v>
      </c>
      <c r="F34" s="153">
        <f>ROUND((SUM(BF126:BF265)),  2)</f>
        <v>0</v>
      </c>
      <c r="G34" s="37"/>
      <c r="H34" s="37"/>
      <c r="I34" s="154">
        <v>0.12</v>
      </c>
      <c r="J34" s="153">
        <f>ROUND(((SUM(BF126:BF265))*I34),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ROUND((SUM(BG126:BG265)),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ROUND((SUM(BH126:BH265)),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ROUND((SUM(BI126:BI265)),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30189" customHeight="1">
      <c r="A85" s="37"/>
      <c r="B85" s="38"/>
      <c r="C85" s="39"/>
      <c r="D85" s="39"/>
      <c r="E85" s="173" t="str">
        <f>E7</f>
        <v>Kolín - lokalita Spálenka - chodník, komunikace, cyklotrasy, VO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30189" customHeight="1">
      <c r="A87" s="37"/>
      <c r="B87" s="38"/>
      <c r="C87" s="39"/>
      <c r="D87" s="39"/>
      <c r="E87" s="75" t="str">
        <f>E9</f>
        <v>SO 101 - Komunikace a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18. 2. 2025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3056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3056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J154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J166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J178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J188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J197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J211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J249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J263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108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30189" customHeight="1">
      <c r="A116" s="37"/>
      <c r="B116" s="38"/>
      <c r="C116" s="39"/>
      <c r="D116" s="39"/>
      <c r="E116" s="173" t="str">
        <f>E7</f>
        <v>Kolín - lokalita Spálenka - chodník, komunikace, cyklotrasy, VO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30189" customHeight="1">
      <c r="A118" s="37"/>
      <c r="B118" s="38"/>
      <c r="C118" s="39"/>
      <c r="D118" s="39"/>
      <c r="E118" s="75" t="str">
        <f>E9</f>
        <v>SO 101 - Komunikace a zpevněné plochy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18. 2. 2025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30566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30566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109</v>
      </c>
      <c r="D125" s="193" t="s">
        <v>58</v>
      </c>
      <c r="E125" s="193" t="s">
        <v>54</v>
      </c>
      <c r="F125" s="193" t="s">
        <v>55</v>
      </c>
      <c r="G125" s="193" t="s">
        <v>110</v>
      </c>
      <c r="H125" s="193" t="s">
        <v>111</v>
      </c>
      <c r="I125" s="193" t="s">
        <v>112</v>
      </c>
      <c r="J125" s="194" t="s">
        <v>95</v>
      </c>
      <c r="K125" s="195" t="s">
        <v>113</v>
      </c>
      <c r="L125" s="196"/>
      <c r="M125" s="99" t="s">
        <v>1</v>
      </c>
      <c r="N125" s="100" t="s">
        <v>37</v>
      </c>
      <c r="O125" s="100" t="s">
        <v>114</v>
      </c>
      <c r="P125" s="100" t="s">
        <v>115</v>
      </c>
      <c r="Q125" s="100" t="s">
        <v>116</v>
      </c>
      <c r="R125" s="100" t="s">
        <v>117</v>
      </c>
      <c r="S125" s="100" t="s">
        <v>118</v>
      </c>
      <c r="T125" s="101" t="s">
        <v>119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120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</f>
        <v>0</v>
      </c>
      <c r="Q126" s="103"/>
      <c r="R126" s="199">
        <f>R127</f>
        <v>367.4885276</v>
      </c>
      <c r="S126" s="103"/>
      <c r="T126" s="200">
        <f>T127</f>
        <v>1364.2850000000001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97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121</v>
      </c>
      <c r="F127" s="205" t="s">
        <v>122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P128+P154+P166+P178+P188+P197+P211+P249+P263</f>
        <v>0</v>
      </c>
      <c r="Q127" s="210"/>
      <c r="R127" s="211">
        <f>R128+R154+R166+R178+R188+R197+R211+R249+R263</f>
        <v>367.4885276</v>
      </c>
      <c r="S127" s="210"/>
      <c r="T127" s="212">
        <f>T128+T154+T166+T178+T188+T197+T211+T249+T263</f>
        <v>1364.2850000000001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123</v>
      </c>
      <c r="BK127" s="215">
        <f>BK128+BK154+BK166+BK178+BK188+BK197+BK211+BK249+BK263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81</v>
      </c>
      <c r="F128" s="216" t="s">
        <v>124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SUM(P129:P153)</f>
        <v>0</v>
      </c>
      <c r="Q128" s="210"/>
      <c r="R128" s="211">
        <f>SUM(R129:R153)</f>
        <v>0.14549999999999999</v>
      </c>
      <c r="S128" s="210"/>
      <c r="T128" s="212">
        <f>SUM(T129:T153)</f>
        <v>1363.5650000000001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123</v>
      </c>
      <c r="BK128" s="215">
        <f>SUM(BK129:BK153)</f>
        <v>0</v>
      </c>
    </row>
    <row r="129" s="2" customFormat="1" ht="23.4566" customHeight="1">
      <c r="A129" s="37"/>
      <c r="B129" s="38"/>
      <c r="C129" s="218" t="s">
        <v>81</v>
      </c>
      <c r="D129" s="218" t="s">
        <v>125</v>
      </c>
      <c r="E129" s="219" t="s">
        <v>126</v>
      </c>
      <c r="F129" s="220" t="s">
        <v>127</v>
      </c>
      <c r="G129" s="221" t="s">
        <v>128</v>
      </c>
      <c r="H129" s="222">
        <v>2030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0.44</v>
      </c>
      <c r="T129" s="229">
        <f>S129*H129</f>
        <v>893.20000000000005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129</v>
      </c>
      <c r="AT129" s="230" t="s">
        <v>125</v>
      </c>
      <c r="AU129" s="230" t="s">
        <v>83</v>
      </c>
      <c r="AY129" s="16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129</v>
      </c>
      <c r="BM129" s="230" t="s">
        <v>130</v>
      </c>
    </row>
    <row r="130" s="2" customFormat="1" ht="23.4566" customHeight="1">
      <c r="A130" s="37"/>
      <c r="B130" s="38"/>
      <c r="C130" s="218" t="s">
        <v>83</v>
      </c>
      <c r="D130" s="218" t="s">
        <v>125</v>
      </c>
      <c r="E130" s="219" t="s">
        <v>131</v>
      </c>
      <c r="F130" s="220" t="s">
        <v>132</v>
      </c>
      <c r="G130" s="221" t="s">
        <v>128</v>
      </c>
      <c r="H130" s="222">
        <v>2030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3.0000000000000001E-05</v>
      </c>
      <c r="R130" s="228">
        <f>Q130*H130</f>
        <v>0.060900000000000003</v>
      </c>
      <c r="S130" s="228">
        <v>0.23000000000000001</v>
      </c>
      <c r="T130" s="229">
        <f>S130*H130</f>
        <v>466.90000000000003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129</v>
      </c>
      <c r="AT130" s="230" t="s">
        <v>125</v>
      </c>
      <c r="AU130" s="230" t="s">
        <v>83</v>
      </c>
      <c r="AY130" s="16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129</v>
      </c>
      <c r="BM130" s="230" t="s">
        <v>133</v>
      </c>
    </row>
    <row r="131" s="2" customFormat="1" ht="16.30189" customHeight="1">
      <c r="A131" s="37"/>
      <c r="B131" s="38"/>
      <c r="C131" s="218" t="s">
        <v>134</v>
      </c>
      <c r="D131" s="218" t="s">
        <v>125</v>
      </c>
      <c r="E131" s="219" t="s">
        <v>135</v>
      </c>
      <c r="F131" s="220" t="s">
        <v>136</v>
      </c>
      <c r="G131" s="221" t="s">
        <v>137</v>
      </c>
      <c r="H131" s="222">
        <v>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0.28999999999999998</v>
      </c>
      <c r="T131" s="229">
        <f>S131*H131</f>
        <v>2.0299999999999998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129</v>
      </c>
      <c r="AT131" s="230" t="s">
        <v>125</v>
      </c>
      <c r="AU131" s="230" t="s">
        <v>83</v>
      </c>
      <c r="AY131" s="16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129</v>
      </c>
      <c r="BM131" s="230" t="s">
        <v>138</v>
      </c>
    </row>
    <row r="132" s="2" customFormat="1" ht="16.30189" customHeight="1">
      <c r="A132" s="37"/>
      <c r="B132" s="38"/>
      <c r="C132" s="218" t="s">
        <v>129</v>
      </c>
      <c r="D132" s="218" t="s">
        <v>125</v>
      </c>
      <c r="E132" s="219" t="s">
        <v>139</v>
      </c>
      <c r="F132" s="220" t="s">
        <v>140</v>
      </c>
      <c r="G132" s="221" t="s">
        <v>137</v>
      </c>
      <c r="H132" s="222">
        <v>7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0.20499999999999999</v>
      </c>
      <c r="T132" s="229">
        <f>S132*H132</f>
        <v>1.4349999999999998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129</v>
      </c>
      <c r="AT132" s="230" t="s">
        <v>125</v>
      </c>
      <c r="AU132" s="230" t="s">
        <v>83</v>
      </c>
      <c r="AY132" s="16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129</v>
      </c>
      <c r="BM132" s="230" t="s">
        <v>141</v>
      </c>
    </row>
    <row r="133" s="2" customFormat="1" ht="31.92453" customHeight="1">
      <c r="A133" s="37"/>
      <c r="B133" s="38"/>
      <c r="C133" s="218" t="s">
        <v>142</v>
      </c>
      <c r="D133" s="218" t="s">
        <v>125</v>
      </c>
      <c r="E133" s="219" t="s">
        <v>143</v>
      </c>
      <c r="F133" s="220" t="s">
        <v>144</v>
      </c>
      <c r="G133" s="221" t="s">
        <v>145</v>
      </c>
      <c r="H133" s="222">
        <v>957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129</v>
      </c>
      <c r="AT133" s="230" t="s">
        <v>125</v>
      </c>
      <c r="AU133" s="230" t="s">
        <v>83</v>
      </c>
      <c r="AY133" s="16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129</v>
      </c>
      <c r="BM133" s="230" t="s">
        <v>146</v>
      </c>
    </row>
    <row r="134" s="13" customFormat="1">
      <c r="A134" s="13"/>
      <c r="B134" s="232"/>
      <c r="C134" s="233"/>
      <c r="D134" s="234" t="s">
        <v>147</v>
      </c>
      <c r="E134" s="235" t="s">
        <v>1</v>
      </c>
      <c r="F134" s="236" t="s">
        <v>148</v>
      </c>
      <c r="G134" s="233"/>
      <c r="H134" s="237">
        <v>957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147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123</v>
      </c>
    </row>
    <row r="135" s="2" customFormat="1" ht="36.72453" customHeight="1">
      <c r="A135" s="37"/>
      <c r="B135" s="38"/>
      <c r="C135" s="218" t="s">
        <v>149</v>
      </c>
      <c r="D135" s="218" t="s">
        <v>125</v>
      </c>
      <c r="E135" s="219" t="s">
        <v>150</v>
      </c>
      <c r="F135" s="220" t="s">
        <v>151</v>
      </c>
      <c r="G135" s="221" t="s">
        <v>145</v>
      </c>
      <c r="H135" s="222">
        <v>985.79999999999995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129</v>
      </c>
      <c r="AT135" s="230" t="s">
        <v>125</v>
      </c>
      <c r="AU135" s="230" t="s">
        <v>83</v>
      </c>
      <c r="AY135" s="16" t="s">
        <v>123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129</v>
      </c>
      <c r="BM135" s="230" t="s">
        <v>152</v>
      </c>
    </row>
    <row r="136" s="13" customFormat="1">
      <c r="A136" s="13"/>
      <c r="B136" s="232"/>
      <c r="C136" s="233"/>
      <c r="D136" s="234" t="s">
        <v>147</v>
      </c>
      <c r="E136" s="235" t="s">
        <v>1</v>
      </c>
      <c r="F136" s="236" t="s">
        <v>153</v>
      </c>
      <c r="G136" s="233"/>
      <c r="H136" s="237">
        <v>985.79999999999995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147</v>
      </c>
      <c r="AU136" s="243" t="s">
        <v>83</v>
      </c>
      <c r="AV136" s="13" t="s">
        <v>83</v>
      </c>
      <c r="AW136" s="13" t="s">
        <v>30</v>
      </c>
      <c r="AX136" s="13" t="s">
        <v>81</v>
      </c>
      <c r="AY136" s="243" t="s">
        <v>123</v>
      </c>
    </row>
    <row r="137" s="2" customFormat="1" ht="31.92453" customHeight="1">
      <c r="A137" s="37"/>
      <c r="B137" s="38"/>
      <c r="C137" s="218" t="s">
        <v>154</v>
      </c>
      <c r="D137" s="218" t="s">
        <v>125</v>
      </c>
      <c r="E137" s="219" t="s">
        <v>155</v>
      </c>
      <c r="F137" s="220" t="s">
        <v>156</v>
      </c>
      <c r="G137" s="221" t="s">
        <v>145</v>
      </c>
      <c r="H137" s="222">
        <v>55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129</v>
      </c>
      <c r="AT137" s="230" t="s">
        <v>125</v>
      </c>
      <c r="AU137" s="230" t="s">
        <v>83</v>
      </c>
      <c r="AY137" s="16" t="s">
        <v>123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129</v>
      </c>
      <c r="BM137" s="230" t="s">
        <v>157</v>
      </c>
    </row>
    <row r="138" s="13" customFormat="1">
      <c r="A138" s="13"/>
      <c r="B138" s="232"/>
      <c r="C138" s="233"/>
      <c r="D138" s="234" t="s">
        <v>147</v>
      </c>
      <c r="E138" s="235" t="s">
        <v>1</v>
      </c>
      <c r="F138" s="236" t="s">
        <v>158</v>
      </c>
      <c r="G138" s="233"/>
      <c r="H138" s="237">
        <v>55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83</v>
      </c>
      <c r="AV138" s="13" t="s">
        <v>83</v>
      </c>
      <c r="AW138" s="13" t="s">
        <v>30</v>
      </c>
      <c r="AX138" s="13" t="s">
        <v>81</v>
      </c>
      <c r="AY138" s="243" t="s">
        <v>123</v>
      </c>
    </row>
    <row r="139" s="2" customFormat="1" ht="31.92453" customHeight="1">
      <c r="A139" s="37"/>
      <c r="B139" s="38"/>
      <c r="C139" s="218" t="s">
        <v>159</v>
      </c>
      <c r="D139" s="218" t="s">
        <v>125</v>
      </c>
      <c r="E139" s="219" t="s">
        <v>160</v>
      </c>
      <c r="F139" s="220" t="s">
        <v>161</v>
      </c>
      <c r="G139" s="221" t="s">
        <v>162</v>
      </c>
      <c r="H139" s="222">
        <v>1873.02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129</v>
      </c>
      <c r="AT139" s="230" t="s">
        <v>125</v>
      </c>
      <c r="AU139" s="230" t="s">
        <v>83</v>
      </c>
      <c r="AY139" s="16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129</v>
      </c>
      <c r="BM139" s="230" t="s">
        <v>163</v>
      </c>
    </row>
    <row r="140" s="13" customFormat="1">
      <c r="A140" s="13"/>
      <c r="B140" s="232"/>
      <c r="C140" s="233"/>
      <c r="D140" s="234" t="s">
        <v>147</v>
      </c>
      <c r="E140" s="235" t="s">
        <v>1</v>
      </c>
      <c r="F140" s="236" t="s">
        <v>164</v>
      </c>
      <c r="G140" s="233"/>
      <c r="H140" s="237">
        <v>1873.02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147</v>
      </c>
      <c r="AU140" s="243" t="s">
        <v>83</v>
      </c>
      <c r="AV140" s="13" t="s">
        <v>83</v>
      </c>
      <c r="AW140" s="13" t="s">
        <v>30</v>
      </c>
      <c r="AX140" s="13" t="s">
        <v>81</v>
      </c>
      <c r="AY140" s="243" t="s">
        <v>123</v>
      </c>
    </row>
    <row r="141" s="2" customFormat="1" ht="23.4566" customHeight="1">
      <c r="A141" s="37"/>
      <c r="B141" s="38"/>
      <c r="C141" s="218" t="s">
        <v>165</v>
      </c>
      <c r="D141" s="218" t="s">
        <v>125</v>
      </c>
      <c r="E141" s="219" t="s">
        <v>166</v>
      </c>
      <c r="F141" s="220" t="s">
        <v>167</v>
      </c>
      <c r="G141" s="221" t="s">
        <v>145</v>
      </c>
      <c r="H141" s="222">
        <v>209.75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129</v>
      </c>
      <c r="AT141" s="230" t="s">
        <v>125</v>
      </c>
      <c r="AU141" s="230" t="s">
        <v>83</v>
      </c>
      <c r="AY141" s="16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129</v>
      </c>
      <c r="BM141" s="230" t="s">
        <v>168</v>
      </c>
    </row>
    <row r="142" s="13" customFormat="1">
      <c r="A142" s="13"/>
      <c r="B142" s="232"/>
      <c r="C142" s="233"/>
      <c r="D142" s="234" t="s">
        <v>147</v>
      </c>
      <c r="E142" s="235" t="s">
        <v>1</v>
      </c>
      <c r="F142" s="236" t="s">
        <v>169</v>
      </c>
      <c r="G142" s="233"/>
      <c r="H142" s="237">
        <v>66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147</v>
      </c>
      <c r="AU142" s="243" t="s">
        <v>83</v>
      </c>
      <c r="AV142" s="13" t="s">
        <v>83</v>
      </c>
      <c r="AW142" s="13" t="s">
        <v>30</v>
      </c>
      <c r="AX142" s="13" t="s">
        <v>73</v>
      </c>
      <c r="AY142" s="243" t="s">
        <v>123</v>
      </c>
    </row>
    <row r="143" s="13" customFormat="1">
      <c r="A143" s="13"/>
      <c r="B143" s="232"/>
      <c r="C143" s="233"/>
      <c r="D143" s="234" t="s">
        <v>147</v>
      </c>
      <c r="E143" s="235" t="s">
        <v>1</v>
      </c>
      <c r="F143" s="236" t="s">
        <v>170</v>
      </c>
      <c r="G143" s="233"/>
      <c r="H143" s="237">
        <v>143.75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147</v>
      </c>
      <c r="AU143" s="243" t="s">
        <v>83</v>
      </c>
      <c r="AV143" s="13" t="s">
        <v>83</v>
      </c>
      <c r="AW143" s="13" t="s">
        <v>30</v>
      </c>
      <c r="AX143" s="13" t="s">
        <v>73</v>
      </c>
      <c r="AY143" s="243" t="s">
        <v>123</v>
      </c>
    </row>
    <row r="144" s="14" customFormat="1">
      <c r="A144" s="14"/>
      <c r="B144" s="244"/>
      <c r="C144" s="245"/>
      <c r="D144" s="234" t="s">
        <v>147</v>
      </c>
      <c r="E144" s="246" t="s">
        <v>1</v>
      </c>
      <c r="F144" s="247" t="s">
        <v>171</v>
      </c>
      <c r="G144" s="245"/>
      <c r="H144" s="248">
        <v>209.75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147</v>
      </c>
      <c r="AU144" s="254" t="s">
        <v>83</v>
      </c>
      <c r="AV144" s="14" t="s">
        <v>129</v>
      </c>
      <c r="AW144" s="14" t="s">
        <v>30</v>
      </c>
      <c r="AX144" s="14" t="s">
        <v>81</v>
      </c>
      <c r="AY144" s="254" t="s">
        <v>123</v>
      </c>
    </row>
    <row r="145" s="2" customFormat="1" ht="16.30189" customHeight="1">
      <c r="A145" s="37"/>
      <c r="B145" s="38"/>
      <c r="C145" s="255" t="s">
        <v>172</v>
      </c>
      <c r="D145" s="255" t="s">
        <v>173</v>
      </c>
      <c r="E145" s="256" t="s">
        <v>174</v>
      </c>
      <c r="F145" s="257" t="s">
        <v>175</v>
      </c>
      <c r="G145" s="258" t="s">
        <v>145</v>
      </c>
      <c r="H145" s="259">
        <v>209.75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159</v>
      </c>
      <c r="AT145" s="230" t="s">
        <v>173</v>
      </c>
      <c r="AU145" s="230" t="s">
        <v>83</v>
      </c>
      <c r="AY145" s="16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129</v>
      </c>
      <c r="BM145" s="230" t="s">
        <v>176</v>
      </c>
    </row>
    <row r="146" s="2" customFormat="1" ht="31.92453" customHeight="1">
      <c r="A146" s="37"/>
      <c r="B146" s="38"/>
      <c r="C146" s="218" t="s">
        <v>177</v>
      </c>
      <c r="D146" s="218" t="s">
        <v>125</v>
      </c>
      <c r="E146" s="219" t="s">
        <v>178</v>
      </c>
      <c r="F146" s="220" t="s">
        <v>179</v>
      </c>
      <c r="G146" s="221" t="s">
        <v>145</v>
      </c>
      <c r="H146" s="222">
        <v>28.800000000000001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129</v>
      </c>
      <c r="AT146" s="230" t="s">
        <v>125</v>
      </c>
      <c r="AU146" s="230" t="s">
        <v>83</v>
      </c>
      <c r="AY146" s="16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129</v>
      </c>
      <c r="BM146" s="230" t="s">
        <v>180</v>
      </c>
    </row>
    <row r="147" s="13" customFormat="1">
      <c r="A147" s="13"/>
      <c r="B147" s="232"/>
      <c r="C147" s="233"/>
      <c r="D147" s="234" t="s">
        <v>147</v>
      </c>
      <c r="E147" s="235" t="s">
        <v>1</v>
      </c>
      <c r="F147" s="236" t="s">
        <v>181</v>
      </c>
      <c r="G147" s="233"/>
      <c r="H147" s="237">
        <v>28.800000000000001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147</v>
      </c>
      <c r="AU147" s="243" t="s">
        <v>83</v>
      </c>
      <c r="AV147" s="13" t="s">
        <v>83</v>
      </c>
      <c r="AW147" s="13" t="s">
        <v>30</v>
      </c>
      <c r="AX147" s="13" t="s">
        <v>81</v>
      </c>
      <c r="AY147" s="243" t="s">
        <v>123</v>
      </c>
    </row>
    <row r="148" s="2" customFormat="1" ht="21.0566" customHeight="1">
      <c r="A148" s="37"/>
      <c r="B148" s="38"/>
      <c r="C148" s="218" t="s">
        <v>8</v>
      </c>
      <c r="D148" s="218" t="s">
        <v>125</v>
      </c>
      <c r="E148" s="219" t="s">
        <v>182</v>
      </c>
      <c r="F148" s="220" t="s">
        <v>183</v>
      </c>
      <c r="G148" s="221" t="s">
        <v>145</v>
      </c>
      <c r="H148" s="222">
        <v>28.800000000000001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129</v>
      </c>
      <c r="AT148" s="230" t="s">
        <v>125</v>
      </c>
      <c r="AU148" s="230" t="s">
        <v>83</v>
      </c>
      <c r="AY148" s="16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129</v>
      </c>
      <c r="BM148" s="230" t="s">
        <v>184</v>
      </c>
    </row>
    <row r="149" s="13" customFormat="1">
      <c r="A149" s="13"/>
      <c r="B149" s="232"/>
      <c r="C149" s="233"/>
      <c r="D149" s="234" t="s">
        <v>147</v>
      </c>
      <c r="E149" s="235" t="s">
        <v>1</v>
      </c>
      <c r="F149" s="236" t="s">
        <v>185</v>
      </c>
      <c r="G149" s="233"/>
      <c r="H149" s="237">
        <v>28.800000000000001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147</v>
      </c>
      <c r="AU149" s="243" t="s">
        <v>83</v>
      </c>
      <c r="AV149" s="13" t="s">
        <v>83</v>
      </c>
      <c r="AW149" s="13" t="s">
        <v>30</v>
      </c>
      <c r="AX149" s="13" t="s">
        <v>81</v>
      </c>
      <c r="AY149" s="243" t="s">
        <v>123</v>
      </c>
    </row>
    <row r="150" s="2" customFormat="1" ht="23.4566" customHeight="1">
      <c r="A150" s="37"/>
      <c r="B150" s="38"/>
      <c r="C150" s="218" t="s">
        <v>186</v>
      </c>
      <c r="D150" s="218" t="s">
        <v>125</v>
      </c>
      <c r="E150" s="219" t="s">
        <v>187</v>
      </c>
      <c r="F150" s="220" t="s">
        <v>188</v>
      </c>
      <c r="G150" s="221" t="s">
        <v>128</v>
      </c>
      <c r="H150" s="222">
        <v>180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0.00046999999999999999</v>
      </c>
      <c r="R150" s="228">
        <f>Q150*H150</f>
        <v>0.084599999999999995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129</v>
      </c>
      <c r="AT150" s="230" t="s">
        <v>125</v>
      </c>
      <c r="AU150" s="230" t="s">
        <v>83</v>
      </c>
      <c r="AY150" s="16" t="s">
        <v>123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129</v>
      </c>
      <c r="BM150" s="230" t="s">
        <v>189</v>
      </c>
    </row>
    <row r="151" s="13" customFormat="1">
      <c r="A151" s="13"/>
      <c r="B151" s="232"/>
      <c r="C151" s="233"/>
      <c r="D151" s="234" t="s">
        <v>147</v>
      </c>
      <c r="E151" s="235" t="s">
        <v>1</v>
      </c>
      <c r="F151" s="236" t="s">
        <v>190</v>
      </c>
      <c r="G151" s="233"/>
      <c r="H151" s="237">
        <v>180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147</v>
      </c>
      <c r="AU151" s="243" t="s">
        <v>83</v>
      </c>
      <c r="AV151" s="13" t="s">
        <v>83</v>
      </c>
      <c r="AW151" s="13" t="s">
        <v>30</v>
      </c>
      <c r="AX151" s="13" t="s">
        <v>81</v>
      </c>
      <c r="AY151" s="243" t="s">
        <v>123</v>
      </c>
    </row>
    <row r="152" s="2" customFormat="1" ht="23.4566" customHeight="1">
      <c r="A152" s="37"/>
      <c r="B152" s="38"/>
      <c r="C152" s="218" t="s">
        <v>191</v>
      </c>
      <c r="D152" s="218" t="s">
        <v>125</v>
      </c>
      <c r="E152" s="219" t="s">
        <v>192</v>
      </c>
      <c r="F152" s="220" t="s">
        <v>193</v>
      </c>
      <c r="G152" s="221" t="s">
        <v>128</v>
      </c>
      <c r="H152" s="222">
        <v>3500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129</v>
      </c>
      <c r="AT152" s="230" t="s">
        <v>125</v>
      </c>
      <c r="AU152" s="230" t="s">
        <v>83</v>
      </c>
      <c r="AY152" s="16" t="s">
        <v>123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129</v>
      </c>
      <c r="BM152" s="230" t="s">
        <v>194</v>
      </c>
    </row>
    <row r="153" s="13" customFormat="1">
      <c r="A153" s="13"/>
      <c r="B153" s="232"/>
      <c r="C153" s="233"/>
      <c r="D153" s="234" t="s">
        <v>147</v>
      </c>
      <c r="E153" s="235" t="s">
        <v>1</v>
      </c>
      <c r="F153" s="236" t="s">
        <v>195</v>
      </c>
      <c r="G153" s="233"/>
      <c r="H153" s="237">
        <v>3500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147</v>
      </c>
      <c r="AU153" s="243" t="s">
        <v>83</v>
      </c>
      <c r="AV153" s="13" t="s">
        <v>83</v>
      </c>
      <c r="AW153" s="13" t="s">
        <v>30</v>
      </c>
      <c r="AX153" s="13" t="s">
        <v>81</v>
      </c>
      <c r="AY153" s="243" t="s">
        <v>123</v>
      </c>
    </row>
    <row r="154" s="12" customFormat="1" ht="22.8" customHeight="1">
      <c r="A154" s="12"/>
      <c r="B154" s="202"/>
      <c r="C154" s="203"/>
      <c r="D154" s="204" t="s">
        <v>72</v>
      </c>
      <c r="E154" s="216" t="s">
        <v>196</v>
      </c>
      <c r="F154" s="216" t="s">
        <v>197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SUM(P155:P165)</f>
        <v>0</v>
      </c>
      <c r="Q154" s="210"/>
      <c r="R154" s="211">
        <f>SUM(R155:R165)</f>
        <v>1.6269</v>
      </c>
      <c r="S154" s="210"/>
      <c r="T154" s="212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81</v>
      </c>
      <c r="AT154" s="214" t="s">
        <v>72</v>
      </c>
      <c r="AU154" s="214" t="s">
        <v>81</v>
      </c>
      <c r="AY154" s="213" t="s">
        <v>123</v>
      </c>
      <c r="BK154" s="215">
        <f>SUM(BK155:BK165)</f>
        <v>0</v>
      </c>
    </row>
    <row r="155" s="2" customFormat="1" ht="31.92453" customHeight="1">
      <c r="A155" s="37"/>
      <c r="B155" s="38"/>
      <c r="C155" s="218" t="s">
        <v>198</v>
      </c>
      <c r="D155" s="218" t="s">
        <v>125</v>
      </c>
      <c r="E155" s="219" t="s">
        <v>143</v>
      </c>
      <c r="F155" s="220" t="s">
        <v>144</v>
      </c>
      <c r="G155" s="221" t="s">
        <v>145</v>
      </c>
      <c r="H155" s="222">
        <v>870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129</v>
      </c>
      <c r="AT155" s="230" t="s">
        <v>125</v>
      </c>
      <c r="AU155" s="230" t="s">
        <v>83</v>
      </c>
      <c r="AY155" s="16" t="s">
        <v>123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129</v>
      </c>
      <c r="BM155" s="230" t="s">
        <v>199</v>
      </c>
    </row>
    <row r="156" s="13" customFormat="1">
      <c r="A156" s="13"/>
      <c r="B156" s="232"/>
      <c r="C156" s="233"/>
      <c r="D156" s="234" t="s">
        <v>147</v>
      </c>
      <c r="E156" s="235" t="s">
        <v>1</v>
      </c>
      <c r="F156" s="236" t="s">
        <v>200</v>
      </c>
      <c r="G156" s="233"/>
      <c r="H156" s="237">
        <v>870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83</v>
      </c>
      <c r="AV156" s="13" t="s">
        <v>83</v>
      </c>
      <c r="AW156" s="13" t="s">
        <v>30</v>
      </c>
      <c r="AX156" s="13" t="s">
        <v>81</v>
      </c>
      <c r="AY156" s="243" t="s">
        <v>123</v>
      </c>
    </row>
    <row r="157" s="2" customFormat="1" ht="36.72453" customHeight="1">
      <c r="A157" s="37"/>
      <c r="B157" s="38"/>
      <c r="C157" s="218" t="s">
        <v>201</v>
      </c>
      <c r="D157" s="218" t="s">
        <v>125</v>
      </c>
      <c r="E157" s="219" t="s">
        <v>150</v>
      </c>
      <c r="F157" s="220" t="s">
        <v>151</v>
      </c>
      <c r="G157" s="221" t="s">
        <v>145</v>
      </c>
      <c r="H157" s="222">
        <v>870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129</v>
      </c>
      <c r="AT157" s="230" t="s">
        <v>125</v>
      </c>
      <c r="AU157" s="230" t="s">
        <v>83</v>
      </c>
      <c r="AY157" s="16" t="s">
        <v>123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81</v>
      </c>
      <c r="BK157" s="231">
        <f>ROUND(I157*H157,2)</f>
        <v>0</v>
      </c>
      <c r="BL157" s="16" t="s">
        <v>129</v>
      </c>
      <c r="BM157" s="230" t="s">
        <v>202</v>
      </c>
    </row>
    <row r="158" s="13" customFormat="1">
      <c r="A158" s="13"/>
      <c r="B158" s="232"/>
      <c r="C158" s="233"/>
      <c r="D158" s="234" t="s">
        <v>147</v>
      </c>
      <c r="E158" s="235" t="s">
        <v>1</v>
      </c>
      <c r="F158" s="236" t="s">
        <v>200</v>
      </c>
      <c r="G158" s="233"/>
      <c r="H158" s="237">
        <v>870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147</v>
      </c>
      <c r="AU158" s="243" t="s">
        <v>83</v>
      </c>
      <c r="AV158" s="13" t="s">
        <v>83</v>
      </c>
      <c r="AW158" s="13" t="s">
        <v>30</v>
      </c>
      <c r="AX158" s="13" t="s">
        <v>81</v>
      </c>
      <c r="AY158" s="243" t="s">
        <v>123</v>
      </c>
    </row>
    <row r="159" s="2" customFormat="1" ht="31.92453" customHeight="1">
      <c r="A159" s="37"/>
      <c r="B159" s="38"/>
      <c r="C159" s="218" t="s">
        <v>203</v>
      </c>
      <c r="D159" s="218" t="s">
        <v>125</v>
      </c>
      <c r="E159" s="219" t="s">
        <v>160</v>
      </c>
      <c r="F159" s="220" t="s">
        <v>161</v>
      </c>
      <c r="G159" s="221" t="s">
        <v>162</v>
      </c>
      <c r="H159" s="222">
        <v>1566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129</v>
      </c>
      <c r="AT159" s="230" t="s">
        <v>125</v>
      </c>
      <c r="AU159" s="230" t="s">
        <v>83</v>
      </c>
      <c r="AY159" s="16" t="s">
        <v>123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129</v>
      </c>
      <c r="BM159" s="230" t="s">
        <v>204</v>
      </c>
    </row>
    <row r="160" s="13" customFormat="1">
      <c r="A160" s="13"/>
      <c r="B160" s="232"/>
      <c r="C160" s="233"/>
      <c r="D160" s="234" t="s">
        <v>147</v>
      </c>
      <c r="E160" s="235" t="s">
        <v>1</v>
      </c>
      <c r="F160" s="236" t="s">
        <v>205</v>
      </c>
      <c r="G160" s="233"/>
      <c r="H160" s="237">
        <v>1566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147</v>
      </c>
      <c r="AU160" s="243" t="s">
        <v>83</v>
      </c>
      <c r="AV160" s="13" t="s">
        <v>83</v>
      </c>
      <c r="AW160" s="13" t="s">
        <v>30</v>
      </c>
      <c r="AX160" s="13" t="s">
        <v>81</v>
      </c>
      <c r="AY160" s="243" t="s">
        <v>123</v>
      </c>
    </row>
    <row r="161" s="2" customFormat="1" ht="23.4566" customHeight="1">
      <c r="A161" s="37"/>
      <c r="B161" s="38"/>
      <c r="C161" s="218" t="s">
        <v>206</v>
      </c>
      <c r="D161" s="218" t="s">
        <v>125</v>
      </c>
      <c r="E161" s="219" t="s">
        <v>207</v>
      </c>
      <c r="F161" s="220" t="s">
        <v>193</v>
      </c>
      <c r="G161" s="221" t="s">
        <v>128</v>
      </c>
      <c r="H161" s="222">
        <v>2900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129</v>
      </c>
      <c r="AT161" s="230" t="s">
        <v>125</v>
      </c>
      <c r="AU161" s="230" t="s">
        <v>83</v>
      </c>
      <c r="AY161" s="16" t="s">
        <v>123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129</v>
      </c>
      <c r="BM161" s="230" t="s">
        <v>208</v>
      </c>
    </row>
    <row r="162" s="2" customFormat="1" ht="16.30189" customHeight="1">
      <c r="A162" s="37"/>
      <c r="B162" s="38"/>
      <c r="C162" s="218" t="s">
        <v>209</v>
      </c>
      <c r="D162" s="218" t="s">
        <v>125</v>
      </c>
      <c r="E162" s="219" t="s">
        <v>210</v>
      </c>
      <c r="F162" s="220" t="s">
        <v>211</v>
      </c>
      <c r="G162" s="221" t="s">
        <v>128</v>
      </c>
      <c r="H162" s="222">
        <v>2900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129</v>
      </c>
      <c r="AT162" s="230" t="s">
        <v>125</v>
      </c>
      <c r="AU162" s="230" t="s">
        <v>83</v>
      </c>
      <c r="AY162" s="16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81</v>
      </c>
      <c r="BK162" s="231">
        <f>ROUND(I162*H162,2)</f>
        <v>0</v>
      </c>
      <c r="BL162" s="16" t="s">
        <v>129</v>
      </c>
      <c r="BM162" s="230" t="s">
        <v>212</v>
      </c>
    </row>
    <row r="163" s="2" customFormat="1" ht="16.30189" customHeight="1">
      <c r="A163" s="37"/>
      <c r="B163" s="38"/>
      <c r="C163" s="218" t="s">
        <v>213</v>
      </c>
      <c r="D163" s="218" t="s">
        <v>125</v>
      </c>
      <c r="E163" s="219" t="s">
        <v>214</v>
      </c>
      <c r="F163" s="220" t="s">
        <v>215</v>
      </c>
      <c r="G163" s="221" t="s">
        <v>128</v>
      </c>
      <c r="H163" s="222">
        <v>2900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129</v>
      </c>
      <c r="AT163" s="230" t="s">
        <v>125</v>
      </c>
      <c r="AU163" s="230" t="s">
        <v>83</v>
      </c>
      <c r="AY163" s="16" t="s">
        <v>123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129</v>
      </c>
      <c r="BM163" s="230" t="s">
        <v>216</v>
      </c>
    </row>
    <row r="164" s="2" customFormat="1" ht="31.92453" customHeight="1">
      <c r="A164" s="37"/>
      <c r="B164" s="38"/>
      <c r="C164" s="218" t="s">
        <v>7</v>
      </c>
      <c r="D164" s="218" t="s">
        <v>125</v>
      </c>
      <c r="E164" s="219" t="s">
        <v>217</v>
      </c>
      <c r="F164" s="220" t="s">
        <v>218</v>
      </c>
      <c r="G164" s="221" t="s">
        <v>128</v>
      </c>
      <c r="H164" s="222">
        <v>3190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0.00051000000000000004</v>
      </c>
      <c r="R164" s="228">
        <f>Q164*H164</f>
        <v>1.6269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129</v>
      </c>
      <c r="AT164" s="230" t="s">
        <v>125</v>
      </c>
      <c r="AU164" s="230" t="s">
        <v>83</v>
      </c>
      <c r="AY164" s="16" t="s">
        <v>123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81</v>
      </c>
      <c r="BK164" s="231">
        <f>ROUND(I164*H164,2)</f>
        <v>0</v>
      </c>
      <c r="BL164" s="16" t="s">
        <v>129</v>
      </c>
      <c r="BM164" s="230" t="s">
        <v>219</v>
      </c>
    </row>
    <row r="165" s="13" customFormat="1">
      <c r="A165" s="13"/>
      <c r="B165" s="232"/>
      <c r="C165" s="233"/>
      <c r="D165" s="234" t="s">
        <v>147</v>
      </c>
      <c r="E165" s="235" t="s">
        <v>1</v>
      </c>
      <c r="F165" s="236" t="s">
        <v>220</v>
      </c>
      <c r="G165" s="233"/>
      <c r="H165" s="237">
        <v>3190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147</v>
      </c>
      <c r="AU165" s="243" t="s">
        <v>83</v>
      </c>
      <c r="AV165" s="13" t="s">
        <v>83</v>
      </c>
      <c r="AW165" s="13" t="s">
        <v>30</v>
      </c>
      <c r="AX165" s="13" t="s">
        <v>81</v>
      </c>
      <c r="AY165" s="243" t="s">
        <v>123</v>
      </c>
    </row>
    <row r="166" s="12" customFormat="1" ht="22.8" customHeight="1">
      <c r="A166" s="12"/>
      <c r="B166" s="202"/>
      <c r="C166" s="203"/>
      <c r="D166" s="204" t="s">
        <v>72</v>
      </c>
      <c r="E166" s="216" t="s">
        <v>221</v>
      </c>
      <c r="F166" s="216" t="s">
        <v>222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SUM(P167:P177)</f>
        <v>0</v>
      </c>
      <c r="Q166" s="210"/>
      <c r="R166" s="211">
        <f>SUM(R167:R177)</f>
        <v>6.6526000000000005</v>
      </c>
      <c r="S166" s="210"/>
      <c r="T166" s="212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81</v>
      </c>
      <c r="AT166" s="214" t="s">
        <v>72</v>
      </c>
      <c r="AU166" s="214" t="s">
        <v>81</v>
      </c>
      <c r="AY166" s="213" t="s">
        <v>123</v>
      </c>
      <c r="BK166" s="215">
        <f>SUM(BK167:BK177)</f>
        <v>0</v>
      </c>
    </row>
    <row r="167" s="2" customFormat="1" ht="31.92453" customHeight="1">
      <c r="A167" s="37"/>
      <c r="B167" s="38"/>
      <c r="C167" s="218" t="s">
        <v>223</v>
      </c>
      <c r="D167" s="218" t="s">
        <v>125</v>
      </c>
      <c r="E167" s="219" t="s">
        <v>224</v>
      </c>
      <c r="F167" s="220" t="s">
        <v>225</v>
      </c>
      <c r="G167" s="221" t="s">
        <v>128</v>
      </c>
      <c r="H167" s="222">
        <v>620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129</v>
      </c>
      <c r="AT167" s="230" t="s">
        <v>125</v>
      </c>
      <c r="AU167" s="230" t="s">
        <v>83</v>
      </c>
      <c r="AY167" s="16" t="s">
        <v>123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81</v>
      </c>
      <c r="BK167" s="231">
        <f>ROUND(I167*H167,2)</f>
        <v>0</v>
      </c>
      <c r="BL167" s="16" t="s">
        <v>129</v>
      </c>
      <c r="BM167" s="230" t="s">
        <v>226</v>
      </c>
    </row>
    <row r="168" s="13" customFormat="1">
      <c r="A168" s="13"/>
      <c r="B168" s="232"/>
      <c r="C168" s="233"/>
      <c r="D168" s="234" t="s">
        <v>147</v>
      </c>
      <c r="E168" s="235" t="s">
        <v>1</v>
      </c>
      <c r="F168" s="236" t="s">
        <v>227</v>
      </c>
      <c r="G168" s="233"/>
      <c r="H168" s="237">
        <v>620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147</v>
      </c>
      <c r="AU168" s="243" t="s">
        <v>83</v>
      </c>
      <c r="AV168" s="13" t="s">
        <v>83</v>
      </c>
      <c r="AW168" s="13" t="s">
        <v>30</v>
      </c>
      <c r="AX168" s="13" t="s">
        <v>81</v>
      </c>
      <c r="AY168" s="243" t="s">
        <v>123</v>
      </c>
    </row>
    <row r="169" s="2" customFormat="1" ht="23.4566" customHeight="1">
      <c r="A169" s="37"/>
      <c r="B169" s="38"/>
      <c r="C169" s="218" t="s">
        <v>228</v>
      </c>
      <c r="D169" s="218" t="s">
        <v>125</v>
      </c>
      <c r="E169" s="219" t="s">
        <v>229</v>
      </c>
      <c r="F169" s="220" t="s">
        <v>230</v>
      </c>
      <c r="G169" s="221" t="s">
        <v>128</v>
      </c>
      <c r="H169" s="222">
        <v>620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129</v>
      </c>
      <c r="AT169" s="230" t="s">
        <v>125</v>
      </c>
      <c r="AU169" s="230" t="s">
        <v>83</v>
      </c>
      <c r="AY169" s="16" t="s">
        <v>123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129</v>
      </c>
      <c r="BM169" s="230" t="s">
        <v>231</v>
      </c>
    </row>
    <row r="170" s="2" customFormat="1" ht="16.30189" customHeight="1">
      <c r="A170" s="37"/>
      <c r="B170" s="38"/>
      <c r="C170" s="255" t="s">
        <v>232</v>
      </c>
      <c r="D170" s="255" t="s">
        <v>173</v>
      </c>
      <c r="E170" s="256" t="s">
        <v>233</v>
      </c>
      <c r="F170" s="257" t="s">
        <v>234</v>
      </c>
      <c r="G170" s="258" t="s">
        <v>235</v>
      </c>
      <c r="H170" s="259">
        <v>12.4</v>
      </c>
      <c r="I170" s="260"/>
      <c r="J170" s="261">
        <f>ROUND(I170*H170,2)</f>
        <v>0</v>
      </c>
      <c r="K170" s="262"/>
      <c r="L170" s="263"/>
      <c r="M170" s="264" t="s">
        <v>1</v>
      </c>
      <c r="N170" s="265" t="s">
        <v>38</v>
      </c>
      <c r="O170" s="90"/>
      <c r="P170" s="228">
        <f>O170*H170</f>
        <v>0</v>
      </c>
      <c r="Q170" s="228">
        <v>0.001</v>
      </c>
      <c r="R170" s="228">
        <f>Q170*H170</f>
        <v>0.012400000000000001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159</v>
      </c>
      <c r="AT170" s="230" t="s">
        <v>173</v>
      </c>
      <c r="AU170" s="230" t="s">
        <v>83</v>
      </c>
      <c r="AY170" s="16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129</v>
      </c>
      <c r="BM170" s="230" t="s">
        <v>236</v>
      </c>
    </row>
    <row r="171" s="13" customFormat="1">
      <c r="A171" s="13"/>
      <c r="B171" s="232"/>
      <c r="C171" s="233"/>
      <c r="D171" s="234" t="s">
        <v>147</v>
      </c>
      <c r="E171" s="233"/>
      <c r="F171" s="236" t="s">
        <v>237</v>
      </c>
      <c r="G171" s="233"/>
      <c r="H171" s="237">
        <v>12.4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147</v>
      </c>
      <c r="AU171" s="243" t="s">
        <v>83</v>
      </c>
      <c r="AV171" s="13" t="s">
        <v>83</v>
      </c>
      <c r="AW171" s="13" t="s">
        <v>4</v>
      </c>
      <c r="AX171" s="13" t="s">
        <v>81</v>
      </c>
      <c r="AY171" s="243" t="s">
        <v>123</v>
      </c>
    </row>
    <row r="172" s="2" customFormat="1" ht="31.92453" customHeight="1">
      <c r="A172" s="37"/>
      <c r="B172" s="38"/>
      <c r="C172" s="218" t="s">
        <v>238</v>
      </c>
      <c r="D172" s="218" t="s">
        <v>125</v>
      </c>
      <c r="E172" s="219" t="s">
        <v>239</v>
      </c>
      <c r="F172" s="220" t="s">
        <v>240</v>
      </c>
      <c r="G172" s="221" t="s">
        <v>128</v>
      </c>
      <c r="H172" s="222">
        <v>620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129</v>
      </c>
      <c r="AT172" s="230" t="s">
        <v>125</v>
      </c>
      <c r="AU172" s="230" t="s">
        <v>83</v>
      </c>
      <c r="AY172" s="16" t="s">
        <v>123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129</v>
      </c>
      <c r="BM172" s="230" t="s">
        <v>241</v>
      </c>
    </row>
    <row r="173" s="2" customFormat="1" ht="16.30189" customHeight="1">
      <c r="A173" s="37"/>
      <c r="B173" s="38"/>
      <c r="C173" s="255" t="s">
        <v>242</v>
      </c>
      <c r="D173" s="255" t="s">
        <v>173</v>
      </c>
      <c r="E173" s="256" t="s">
        <v>243</v>
      </c>
      <c r="F173" s="257" t="s">
        <v>244</v>
      </c>
      <c r="G173" s="258" t="s">
        <v>145</v>
      </c>
      <c r="H173" s="259">
        <v>31.620000000000001</v>
      </c>
      <c r="I173" s="260"/>
      <c r="J173" s="261">
        <f>ROUND(I173*H173,2)</f>
        <v>0</v>
      </c>
      <c r="K173" s="262"/>
      <c r="L173" s="263"/>
      <c r="M173" s="264" t="s">
        <v>1</v>
      </c>
      <c r="N173" s="265" t="s">
        <v>38</v>
      </c>
      <c r="O173" s="90"/>
      <c r="P173" s="228">
        <f>O173*H173</f>
        <v>0</v>
      </c>
      <c r="Q173" s="228">
        <v>0.20999999999999999</v>
      </c>
      <c r="R173" s="228">
        <f>Q173*H173</f>
        <v>6.6402000000000001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159</v>
      </c>
      <c r="AT173" s="230" t="s">
        <v>173</v>
      </c>
      <c r="AU173" s="230" t="s">
        <v>83</v>
      </c>
      <c r="AY173" s="16" t="s">
        <v>123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81</v>
      </c>
      <c r="BK173" s="231">
        <f>ROUND(I173*H173,2)</f>
        <v>0</v>
      </c>
      <c r="BL173" s="16" t="s">
        <v>129</v>
      </c>
      <c r="BM173" s="230" t="s">
        <v>245</v>
      </c>
    </row>
    <row r="174" s="13" customFormat="1">
      <c r="A174" s="13"/>
      <c r="B174" s="232"/>
      <c r="C174" s="233"/>
      <c r="D174" s="234" t="s">
        <v>147</v>
      </c>
      <c r="E174" s="233"/>
      <c r="F174" s="236" t="s">
        <v>246</v>
      </c>
      <c r="G174" s="233"/>
      <c r="H174" s="237">
        <v>31.620000000000001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147</v>
      </c>
      <c r="AU174" s="243" t="s">
        <v>83</v>
      </c>
      <c r="AV174" s="13" t="s">
        <v>83</v>
      </c>
      <c r="AW174" s="13" t="s">
        <v>4</v>
      </c>
      <c r="AX174" s="13" t="s">
        <v>81</v>
      </c>
      <c r="AY174" s="243" t="s">
        <v>123</v>
      </c>
    </row>
    <row r="175" s="2" customFormat="1" ht="31.92453" customHeight="1">
      <c r="A175" s="37"/>
      <c r="B175" s="38"/>
      <c r="C175" s="218" t="s">
        <v>247</v>
      </c>
      <c r="D175" s="218" t="s">
        <v>125</v>
      </c>
      <c r="E175" s="219" t="s">
        <v>248</v>
      </c>
      <c r="F175" s="220" t="s">
        <v>249</v>
      </c>
      <c r="G175" s="221" t="s">
        <v>128</v>
      </c>
      <c r="H175" s="222">
        <v>620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129</v>
      </c>
      <c r="AT175" s="230" t="s">
        <v>125</v>
      </c>
      <c r="AU175" s="230" t="s">
        <v>83</v>
      </c>
      <c r="AY175" s="16" t="s">
        <v>123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129</v>
      </c>
      <c r="BM175" s="230" t="s">
        <v>250</v>
      </c>
    </row>
    <row r="176" s="2" customFormat="1" ht="31.92453" customHeight="1">
      <c r="A176" s="37"/>
      <c r="B176" s="38"/>
      <c r="C176" s="218" t="s">
        <v>251</v>
      </c>
      <c r="D176" s="218" t="s">
        <v>125</v>
      </c>
      <c r="E176" s="219" t="s">
        <v>252</v>
      </c>
      <c r="F176" s="220" t="s">
        <v>253</v>
      </c>
      <c r="G176" s="221" t="s">
        <v>128</v>
      </c>
      <c r="H176" s="222">
        <v>620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129</v>
      </c>
      <c r="AT176" s="230" t="s">
        <v>125</v>
      </c>
      <c r="AU176" s="230" t="s">
        <v>83</v>
      </c>
      <c r="AY176" s="16" t="s">
        <v>123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129</v>
      </c>
      <c r="BM176" s="230" t="s">
        <v>254</v>
      </c>
    </row>
    <row r="177" s="2" customFormat="1" ht="21.0566" customHeight="1">
      <c r="A177" s="37"/>
      <c r="B177" s="38"/>
      <c r="C177" s="218" t="s">
        <v>255</v>
      </c>
      <c r="D177" s="218" t="s">
        <v>125</v>
      </c>
      <c r="E177" s="219" t="s">
        <v>256</v>
      </c>
      <c r="F177" s="220" t="s">
        <v>257</v>
      </c>
      <c r="G177" s="221" t="s">
        <v>128</v>
      </c>
      <c r="H177" s="222">
        <v>620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129</v>
      </c>
      <c r="AT177" s="230" t="s">
        <v>125</v>
      </c>
      <c r="AU177" s="230" t="s">
        <v>83</v>
      </c>
      <c r="AY177" s="16" t="s">
        <v>123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81</v>
      </c>
      <c r="BK177" s="231">
        <f>ROUND(I177*H177,2)</f>
        <v>0</v>
      </c>
      <c r="BL177" s="16" t="s">
        <v>129</v>
      </c>
      <c r="BM177" s="230" t="s">
        <v>258</v>
      </c>
    </row>
    <row r="178" s="12" customFormat="1" ht="22.8" customHeight="1">
      <c r="A178" s="12"/>
      <c r="B178" s="202"/>
      <c r="C178" s="203"/>
      <c r="D178" s="204" t="s">
        <v>72</v>
      </c>
      <c r="E178" s="216" t="s">
        <v>259</v>
      </c>
      <c r="F178" s="216" t="s">
        <v>260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SUM(P179:P187)</f>
        <v>0</v>
      </c>
      <c r="Q178" s="210"/>
      <c r="R178" s="211">
        <f>SUM(R179:R187)</f>
        <v>46.439999999999998</v>
      </c>
      <c r="S178" s="210"/>
      <c r="T178" s="212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81</v>
      </c>
      <c r="AT178" s="214" t="s">
        <v>72</v>
      </c>
      <c r="AU178" s="214" t="s">
        <v>81</v>
      </c>
      <c r="AY178" s="213" t="s">
        <v>123</v>
      </c>
      <c r="BK178" s="215">
        <f>SUM(BK179:BK187)</f>
        <v>0</v>
      </c>
    </row>
    <row r="179" s="2" customFormat="1" ht="16.30189" customHeight="1">
      <c r="A179" s="37"/>
      <c r="B179" s="38"/>
      <c r="C179" s="218" t="s">
        <v>261</v>
      </c>
      <c r="D179" s="218" t="s">
        <v>125</v>
      </c>
      <c r="E179" s="219" t="s">
        <v>214</v>
      </c>
      <c r="F179" s="220" t="s">
        <v>215</v>
      </c>
      <c r="G179" s="221" t="s">
        <v>128</v>
      </c>
      <c r="H179" s="222">
        <v>2894.4000000000001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129</v>
      </c>
      <c r="AT179" s="230" t="s">
        <v>125</v>
      </c>
      <c r="AU179" s="230" t="s">
        <v>83</v>
      </c>
      <c r="AY179" s="16" t="s">
        <v>123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129</v>
      </c>
      <c r="BM179" s="230" t="s">
        <v>262</v>
      </c>
    </row>
    <row r="180" s="13" customFormat="1">
      <c r="A180" s="13"/>
      <c r="B180" s="232"/>
      <c r="C180" s="233"/>
      <c r="D180" s="234" t="s">
        <v>147</v>
      </c>
      <c r="E180" s="235" t="s">
        <v>1</v>
      </c>
      <c r="F180" s="236" t="s">
        <v>263</v>
      </c>
      <c r="G180" s="233"/>
      <c r="H180" s="237">
        <v>2894.4000000000001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147</v>
      </c>
      <c r="AU180" s="243" t="s">
        <v>83</v>
      </c>
      <c r="AV180" s="13" t="s">
        <v>83</v>
      </c>
      <c r="AW180" s="13" t="s">
        <v>30</v>
      </c>
      <c r="AX180" s="13" t="s">
        <v>81</v>
      </c>
      <c r="AY180" s="243" t="s">
        <v>123</v>
      </c>
    </row>
    <row r="181" s="2" customFormat="1" ht="31.92453" customHeight="1">
      <c r="A181" s="37"/>
      <c r="B181" s="38"/>
      <c r="C181" s="218" t="s">
        <v>264</v>
      </c>
      <c r="D181" s="218" t="s">
        <v>125</v>
      </c>
      <c r="E181" s="219" t="s">
        <v>265</v>
      </c>
      <c r="F181" s="220" t="s">
        <v>266</v>
      </c>
      <c r="G181" s="221" t="s">
        <v>128</v>
      </c>
      <c r="H181" s="222">
        <v>2680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129</v>
      </c>
      <c r="AT181" s="230" t="s">
        <v>125</v>
      </c>
      <c r="AU181" s="230" t="s">
        <v>83</v>
      </c>
      <c r="AY181" s="16" t="s">
        <v>123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81</v>
      </c>
      <c r="BK181" s="231">
        <f>ROUND(I181*H181,2)</f>
        <v>0</v>
      </c>
      <c r="BL181" s="16" t="s">
        <v>129</v>
      </c>
      <c r="BM181" s="230" t="s">
        <v>267</v>
      </c>
    </row>
    <row r="182" s="2" customFormat="1" ht="23.4566" customHeight="1">
      <c r="A182" s="37"/>
      <c r="B182" s="38"/>
      <c r="C182" s="218" t="s">
        <v>268</v>
      </c>
      <c r="D182" s="218" t="s">
        <v>125</v>
      </c>
      <c r="E182" s="219" t="s">
        <v>269</v>
      </c>
      <c r="F182" s="220" t="s">
        <v>270</v>
      </c>
      <c r="G182" s="221" t="s">
        <v>128</v>
      </c>
      <c r="H182" s="222">
        <v>2680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38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129</v>
      </c>
      <c r="AT182" s="230" t="s">
        <v>125</v>
      </c>
      <c r="AU182" s="230" t="s">
        <v>83</v>
      </c>
      <c r="AY182" s="16" t="s">
        <v>123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81</v>
      </c>
      <c r="BK182" s="231">
        <f>ROUND(I182*H182,2)</f>
        <v>0</v>
      </c>
      <c r="BL182" s="16" t="s">
        <v>129</v>
      </c>
      <c r="BM182" s="230" t="s">
        <v>271</v>
      </c>
    </row>
    <row r="183" s="2" customFormat="1" ht="23.4566" customHeight="1">
      <c r="A183" s="37"/>
      <c r="B183" s="38"/>
      <c r="C183" s="218" t="s">
        <v>272</v>
      </c>
      <c r="D183" s="218" t="s">
        <v>125</v>
      </c>
      <c r="E183" s="219" t="s">
        <v>273</v>
      </c>
      <c r="F183" s="220" t="s">
        <v>274</v>
      </c>
      <c r="G183" s="221" t="s">
        <v>128</v>
      </c>
      <c r="H183" s="222">
        <v>2680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129</v>
      </c>
      <c r="AT183" s="230" t="s">
        <v>125</v>
      </c>
      <c r="AU183" s="230" t="s">
        <v>83</v>
      </c>
      <c r="AY183" s="16" t="s">
        <v>123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129</v>
      </c>
      <c r="BM183" s="230" t="s">
        <v>275</v>
      </c>
    </row>
    <row r="184" s="2" customFormat="1" ht="21.0566" customHeight="1">
      <c r="A184" s="37"/>
      <c r="B184" s="38"/>
      <c r="C184" s="218" t="s">
        <v>276</v>
      </c>
      <c r="D184" s="218" t="s">
        <v>125</v>
      </c>
      <c r="E184" s="219" t="s">
        <v>277</v>
      </c>
      <c r="F184" s="220" t="s">
        <v>278</v>
      </c>
      <c r="G184" s="221" t="s">
        <v>128</v>
      </c>
      <c r="H184" s="222">
        <v>2680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38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129</v>
      </c>
      <c r="AT184" s="230" t="s">
        <v>125</v>
      </c>
      <c r="AU184" s="230" t="s">
        <v>83</v>
      </c>
      <c r="AY184" s="16" t="s">
        <v>123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129</v>
      </c>
      <c r="BM184" s="230" t="s">
        <v>279</v>
      </c>
    </row>
    <row r="185" s="2" customFormat="1" ht="31.92453" customHeight="1">
      <c r="A185" s="37"/>
      <c r="B185" s="38"/>
      <c r="C185" s="218" t="s">
        <v>280</v>
      </c>
      <c r="D185" s="218" t="s">
        <v>125</v>
      </c>
      <c r="E185" s="219" t="s">
        <v>281</v>
      </c>
      <c r="F185" s="220" t="s">
        <v>282</v>
      </c>
      <c r="G185" s="221" t="s">
        <v>128</v>
      </c>
      <c r="H185" s="222">
        <v>2680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129</v>
      </c>
      <c r="AT185" s="230" t="s">
        <v>125</v>
      </c>
      <c r="AU185" s="230" t="s">
        <v>83</v>
      </c>
      <c r="AY185" s="16" t="s">
        <v>123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81</v>
      </c>
      <c r="BK185" s="231">
        <f>ROUND(I185*H185,2)</f>
        <v>0</v>
      </c>
      <c r="BL185" s="16" t="s">
        <v>129</v>
      </c>
      <c r="BM185" s="230" t="s">
        <v>283</v>
      </c>
    </row>
    <row r="186" s="2" customFormat="1" ht="21.0566" customHeight="1">
      <c r="A186" s="37"/>
      <c r="B186" s="38"/>
      <c r="C186" s="218" t="s">
        <v>284</v>
      </c>
      <c r="D186" s="218" t="s">
        <v>125</v>
      </c>
      <c r="E186" s="219" t="s">
        <v>285</v>
      </c>
      <c r="F186" s="220" t="s">
        <v>286</v>
      </c>
      <c r="G186" s="221" t="s">
        <v>128</v>
      </c>
      <c r="H186" s="222">
        <v>215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38</v>
      </c>
      <c r="O186" s="90"/>
      <c r="P186" s="228">
        <f>O186*H186</f>
        <v>0</v>
      </c>
      <c r="Q186" s="228">
        <v>0.216</v>
      </c>
      <c r="R186" s="228">
        <f>Q186*H186</f>
        <v>46.439999999999998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129</v>
      </c>
      <c r="AT186" s="230" t="s">
        <v>125</v>
      </c>
      <c r="AU186" s="230" t="s">
        <v>83</v>
      </c>
      <c r="AY186" s="16" t="s">
        <v>123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81</v>
      </c>
      <c r="BK186" s="231">
        <f>ROUND(I186*H186,2)</f>
        <v>0</v>
      </c>
      <c r="BL186" s="16" t="s">
        <v>129</v>
      </c>
      <c r="BM186" s="230" t="s">
        <v>287</v>
      </c>
    </row>
    <row r="187" s="13" customFormat="1">
      <c r="A187" s="13"/>
      <c r="B187" s="232"/>
      <c r="C187" s="233"/>
      <c r="D187" s="234" t="s">
        <v>147</v>
      </c>
      <c r="E187" s="235" t="s">
        <v>1</v>
      </c>
      <c r="F187" s="236" t="s">
        <v>288</v>
      </c>
      <c r="G187" s="233"/>
      <c r="H187" s="237">
        <v>215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147</v>
      </c>
      <c r="AU187" s="243" t="s">
        <v>83</v>
      </c>
      <c r="AV187" s="13" t="s">
        <v>83</v>
      </c>
      <c r="AW187" s="13" t="s">
        <v>30</v>
      </c>
      <c r="AX187" s="13" t="s">
        <v>81</v>
      </c>
      <c r="AY187" s="243" t="s">
        <v>123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289</v>
      </c>
      <c r="F188" s="216" t="s">
        <v>290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SUM(P189:P196)</f>
        <v>0</v>
      </c>
      <c r="Q188" s="210"/>
      <c r="R188" s="211">
        <f>SUM(R189:R196)</f>
        <v>2.370018</v>
      </c>
      <c r="S188" s="210"/>
      <c r="T188" s="212">
        <f>SUM(T189:T196)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81</v>
      </c>
      <c r="AT188" s="214" t="s">
        <v>72</v>
      </c>
      <c r="AU188" s="214" t="s">
        <v>81</v>
      </c>
      <c r="AY188" s="213" t="s">
        <v>123</v>
      </c>
      <c r="BK188" s="215">
        <f>SUM(BK189:BK196)</f>
        <v>0</v>
      </c>
    </row>
    <row r="189" s="2" customFormat="1" ht="21.0566" customHeight="1">
      <c r="A189" s="37"/>
      <c r="B189" s="38"/>
      <c r="C189" s="218" t="s">
        <v>291</v>
      </c>
      <c r="D189" s="218" t="s">
        <v>125</v>
      </c>
      <c r="E189" s="219" t="s">
        <v>292</v>
      </c>
      <c r="F189" s="220" t="s">
        <v>293</v>
      </c>
      <c r="G189" s="221" t="s">
        <v>128</v>
      </c>
      <c r="H189" s="222">
        <v>8.0999999999999996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129</v>
      </c>
      <c r="AT189" s="230" t="s">
        <v>125</v>
      </c>
      <c r="AU189" s="230" t="s">
        <v>83</v>
      </c>
      <c r="AY189" s="16" t="s">
        <v>123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129</v>
      </c>
      <c r="BM189" s="230" t="s">
        <v>294</v>
      </c>
    </row>
    <row r="190" s="2" customFormat="1" ht="23.4566" customHeight="1">
      <c r="A190" s="37"/>
      <c r="B190" s="38"/>
      <c r="C190" s="218" t="s">
        <v>295</v>
      </c>
      <c r="D190" s="218" t="s">
        <v>125</v>
      </c>
      <c r="E190" s="219" t="s">
        <v>296</v>
      </c>
      <c r="F190" s="220" t="s">
        <v>297</v>
      </c>
      <c r="G190" s="221" t="s">
        <v>128</v>
      </c>
      <c r="H190" s="222">
        <v>8.0999999999999996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129</v>
      </c>
      <c r="AT190" s="230" t="s">
        <v>125</v>
      </c>
      <c r="AU190" s="230" t="s">
        <v>83</v>
      </c>
      <c r="AY190" s="16" t="s">
        <v>123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129</v>
      </c>
      <c r="BM190" s="230" t="s">
        <v>298</v>
      </c>
    </row>
    <row r="191" s="2" customFormat="1" ht="23.4566" customHeight="1">
      <c r="A191" s="37"/>
      <c r="B191" s="38"/>
      <c r="C191" s="218" t="s">
        <v>299</v>
      </c>
      <c r="D191" s="218" t="s">
        <v>125</v>
      </c>
      <c r="E191" s="219" t="s">
        <v>300</v>
      </c>
      <c r="F191" s="220" t="s">
        <v>301</v>
      </c>
      <c r="G191" s="221" t="s">
        <v>128</v>
      </c>
      <c r="H191" s="222">
        <v>8.0999999999999996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38</v>
      </c>
      <c r="O191" s="90"/>
      <c r="P191" s="228">
        <f>O191*H191</f>
        <v>0</v>
      </c>
      <c r="Q191" s="228">
        <v>0.11162</v>
      </c>
      <c r="R191" s="228">
        <f>Q191*H191</f>
        <v>0.90412199999999998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129</v>
      </c>
      <c r="AT191" s="230" t="s">
        <v>125</v>
      </c>
      <c r="AU191" s="230" t="s">
        <v>83</v>
      </c>
      <c r="AY191" s="16" t="s">
        <v>123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129</v>
      </c>
      <c r="BM191" s="230" t="s">
        <v>302</v>
      </c>
    </row>
    <row r="192" s="13" customFormat="1">
      <c r="A192" s="13"/>
      <c r="B192" s="232"/>
      <c r="C192" s="233"/>
      <c r="D192" s="234" t="s">
        <v>147</v>
      </c>
      <c r="E192" s="235" t="s">
        <v>1</v>
      </c>
      <c r="F192" s="236" t="s">
        <v>303</v>
      </c>
      <c r="G192" s="233"/>
      <c r="H192" s="237">
        <v>8.0999999999999996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147</v>
      </c>
      <c r="AU192" s="243" t="s">
        <v>83</v>
      </c>
      <c r="AV192" s="13" t="s">
        <v>83</v>
      </c>
      <c r="AW192" s="13" t="s">
        <v>30</v>
      </c>
      <c r="AX192" s="13" t="s">
        <v>81</v>
      </c>
      <c r="AY192" s="243" t="s">
        <v>123</v>
      </c>
    </row>
    <row r="193" s="2" customFormat="1" ht="21.0566" customHeight="1">
      <c r="A193" s="37"/>
      <c r="B193" s="38"/>
      <c r="C193" s="255" t="s">
        <v>304</v>
      </c>
      <c r="D193" s="255" t="s">
        <v>173</v>
      </c>
      <c r="E193" s="256" t="s">
        <v>305</v>
      </c>
      <c r="F193" s="257" t="s">
        <v>306</v>
      </c>
      <c r="G193" s="258" t="s">
        <v>128</v>
      </c>
      <c r="H193" s="259">
        <v>5.8710000000000004</v>
      </c>
      <c r="I193" s="260"/>
      <c r="J193" s="261">
        <f>ROUND(I193*H193,2)</f>
        <v>0</v>
      </c>
      <c r="K193" s="262"/>
      <c r="L193" s="263"/>
      <c r="M193" s="264" t="s">
        <v>1</v>
      </c>
      <c r="N193" s="265" t="s">
        <v>38</v>
      </c>
      <c r="O193" s="90"/>
      <c r="P193" s="228">
        <f>O193*H193</f>
        <v>0</v>
      </c>
      <c r="Q193" s="228">
        <v>0.17599999999999999</v>
      </c>
      <c r="R193" s="228">
        <f>Q193*H193</f>
        <v>1.033296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159</v>
      </c>
      <c r="AT193" s="230" t="s">
        <v>173</v>
      </c>
      <c r="AU193" s="230" t="s">
        <v>83</v>
      </c>
      <c r="AY193" s="16" t="s">
        <v>123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129</v>
      </c>
      <c r="BM193" s="230" t="s">
        <v>307</v>
      </c>
    </row>
    <row r="194" s="13" customFormat="1">
      <c r="A194" s="13"/>
      <c r="B194" s="232"/>
      <c r="C194" s="233"/>
      <c r="D194" s="234" t="s">
        <v>147</v>
      </c>
      <c r="E194" s="233"/>
      <c r="F194" s="236" t="s">
        <v>308</v>
      </c>
      <c r="G194" s="233"/>
      <c r="H194" s="237">
        <v>5.8710000000000004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147</v>
      </c>
      <c r="AU194" s="243" t="s">
        <v>83</v>
      </c>
      <c r="AV194" s="13" t="s">
        <v>83</v>
      </c>
      <c r="AW194" s="13" t="s">
        <v>4</v>
      </c>
      <c r="AX194" s="13" t="s">
        <v>81</v>
      </c>
      <c r="AY194" s="243" t="s">
        <v>123</v>
      </c>
    </row>
    <row r="195" s="2" customFormat="1" ht="23.4566" customHeight="1">
      <c r="A195" s="37"/>
      <c r="B195" s="38"/>
      <c r="C195" s="255" t="s">
        <v>309</v>
      </c>
      <c r="D195" s="255" t="s">
        <v>173</v>
      </c>
      <c r="E195" s="256" t="s">
        <v>310</v>
      </c>
      <c r="F195" s="257" t="s">
        <v>311</v>
      </c>
      <c r="G195" s="258" t="s">
        <v>128</v>
      </c>
      <c r="H195" s="259">
        <v>2.472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38</v>
      </c>
      <c r="O195" s="90"/>
      <c r="P195" s="228">
        <f>O195*H195</f>
        <v>0</v>
      </c>
      <c r="Q195" s="228">
        <v>0.17499999999999999</v>
      </c>
      <c r="R195" s="228">
        <f>Q195*H195</f>
        <v>0.43259999999999998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159</v>
      </c>
      <c r="AT195" s="230" t="s">
        <v>173</v>
      </c>
      <c r="AU195" s="230" t="s">
        <v>83</v>
      </c>
      <c r="AY195" s="16" t="s">
        <v>123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129</v>
      </c>
      <c r="BM195" s="230" t="s">
        <v>312</v>
      </c>
    </row>
    <row r="196" s="13" customFormat="1">
      <c r="A196" s="13"/>
      <c r="B196" s="232"/>
      <c r="C196" s="233"/>
      <c r="D196" s="234" t="s">
        <v>147</v>
      </c>
      <c r="E196" s="233"/>
      <c r="F196" s="236" t="s">
        <v>313</v>
      </c>
      <c r="G196" s="233"/>
      <c r="H196" s="237">
        <v>2.472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147</v>
      </c>
      <c r="AU196" s="243" t="s">
        <v>83</v>
      </c>
      <c r="AV196" s="13" t="s">
        <v>83</v>
      </c>
      <c r="AW196" s="13" t="s">
        <v>4</v>
      </c>
      <c r="AX196" s="13" t="s">
        <v>81</v>
      </c>
      <c r="AY196" s="243" t="s">
        <v>123</v>
      </c>
    </row>
    <row r="197" s="12" customFormat="1" ht="22.8" customHeight="1">
      <c r="A197" s="12"/>
      <c r="B197" s="202"/>
      <c r="C197" s="203"/>
      <c r="D197" s="204" t="s">
        <v>72</v>
      </c>
      <c r="E197" s="216" t="s">
        <v>314</v>
      </c>
      <c r="F197" s="216" t="s">
        <v>315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SUM(P198:P210)</f>
        <v>0</v>
      </c>
      <c r="Q197" s="210"/>
      <c r="R197" s="211">
        <f>SUM(R198:R210)</f>
        <v>131.10447600000001</v>
      </c>
      <c r="S197" s="210"/>
      <c r="T197" s="212">
        <f>SUM(T198:T210)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81</v>
      </c>
      <c r="AT197" s="214" t="s">
        <v>72</v>
      </c>
      <c r="AU197" s="214" t="s">
        <v>81</v>
      </c>
      <c r="AY197" s="213" t="s">
        <v>123</v>
      </c>
      <c r="BK197" s="215">
        <f>SUM(BK198:BK210)</f>
        <v>0</v>
      </c>
    </row>
    <row r="198" s="2" customFormat="1" ht="21.0566" customHeight="1">
      <c r="A198" s="37"/>
      <c r="B198" s="38"/>
      <c r="C198" s="218" t="s">
        <v>316</v>
      </c>
      <c r="D198" s="218" t="s">
        <v>125</v>
      </c>
      <c r="E198" s="219" t="s">
        <v>317</v>
      </c>
      <c r="F198" s="220" t="s">
        <v>318</v>
      </c>
      <c r="G198" s="221" t="s">
        <v>128</v>
      </c>
      <c r="H198" s="222">
        <v>588.20000000000005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38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129</v>
      </c>
      <c r="AT198" s="230" t="s">
        <v>125</v>
      </c>
      <c r="AU198" s="230" t="s">
        <v>83</v>
      </c>
      <c r="AY198" s="16" t="s">
        <v>123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129</v>
      </c>
      <c r="BM198" s="230" t="s">
        <v>319</v>
      </c>
    </row>
    <row r="199" s="13" customFormat="1">
      <c r="A199" s="13"/>
      <c r="B199" s="232"/>
      <c r="C199" s="233"/>
      <c r="D199" s="234" t="s">
        <v>147</v>
      </c>
      <c r="E199" s="235" t="s">
        <v>1</v>
      </c>
      <c r="F199" s="236" t="s">
        <v>320</v>
      </c>
      <c r="G199" s="233"/>
      <c r="H199" s="237">
        <v>588.20000000000005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83</v>
      </c>
      <c r="AV199" s="13" t="s">
        <v>83</v>
      </c>
      <c r="AW199" s="13" t="s">
        <v>30</v>
      </c>
      <c r="AX199" s="13" t="s">
        <v>81</v>
      </c>
      <c r="AY199" s="243" t="s">
        <v>123</v>
      </c>
    </row>
    <row r="200" s="2" customFormat="1" ht="23.4566" customHeight="1">
      <c r="A200" s="37"/>
      <c r="B200" s="38"/>
      <c r="C200" s="218" t="s">
        <v>321</v>
      </c>
      <c r="D200" s="218" t="s">
        <v>125</v>
      </c>
      <c r="E200" s="219" t="s">
        <v>322</v>
      </c>
      <c r="F200" s="220" t="s">
        <v>323</v>
      </c>
      <c r="G200" s="221" t="s">
        <v>128</v>
      </c>
      <c r="H200" s="222">
        <v>78.200000000000003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38</v>
      </c>
      <c r="O200" s="90"/>
      <c r="P200" s="228">
        <f>O200*H200</f>
        <v>0</v>
      </c>
      <c r="Q200" s="228">
        <v>0.089219999999999994</v>
      </c>
      <c r="R200" s="228">
        <f>Q200*H200</f>
        <v>6.977004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129</v>
      </c>
      <c r="AT200" s="230" t="s">
        <v>125</v>
      </c>
      <c r="AU200" s="230" t="s">
        <v>83</v>
      </c>
      <c r="AY200" s="16" t="s">
        <v>123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129</v>
      </c>
      <c r="BM200" s="230" t="s">
        <v>324</v>
      </c>
    </row>
    <row r="201" s="13" customFormat="1">
      <c r="A201" s="13"/>
      <c r="B201" s="232"/>
      <c r="C201" s="233"/>
      <c r="D201" s="234" t="s">
        <v>147</v>
      </c>
      <c r="E201" s="235" t="s">
        <v>1</v>
      </c>
      <c r="F201" s="236" t="s">
        <v>325</v>
      </c>
      <c r="G201" s="233"/>
      <c r="H201" s="237">
        <v>76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147</v>
      </c>
      <c r="AU201" s="243" t="s">
        <v>83</v>
      </c>
      <c r="AV201" s="13" t="s">
        <v>83</v>
      </c>
      <c r="AW201" s="13" t="s">
        <v>30</v>
      </c>
      <c r="AX201" s="13" t="s">
        <v>73</v>
      </c>
      <c r="AY201" s="243" t="s">
        <v>123</v>
      </c>
    </row>
    <row r="202" s="13" customFormat="1">
      <c r="A202" s="13"/>
      <c r="B202" s="232"/>
      <c r="C202" s="233"/>
      <c r="D202" s="234" t="s">
        <v>147</v>
      </c>
      <c r="E202" s="235" t="s">
        <v>1</v>
      </c>
      <c r="F202" s="236" t="s">
        <v>326</v>
      </c>
      <c r="G202" s="233"/>
      <c r="H202" s="237">
        <v>2.2000000000000002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147</v>
      </c>
      <c r="AU202" s="243" t="s">
        <v>83</v>
      </c>
      <c r="AV202" s="13" t="s">
        <v>83</v>
      </c>
      <c r="AW202" s="13" t="s">
        <v>30</v>
      </c>
      <c r="AX202" s="13" t="s">
        <v>73</v>
      </c>
      <c r="AY202" s="243" t="s">
        <v>123</v>
      </c>
    </row>
    <row r="203" s="14" customFormat="1">
      <c r="A203" s="14"/>
      <c r="B203" s="244"/>
      <c r="C203" s="245"/>
      <c r="D203" s="234" t="s">
        <v>147</v>
      </c>
      <c r="E203" s="246" t="s">
        <v>1</v>
      </c>
      <c r="F203" s="247" t="s">
        <v>171</v>
      </c>
      <c r="G203" s="245"/>
      <c r="H203" s="248">
        <v>78.200000000000003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147</v>
      </c>
      <c r="AU203" s="254" t="s">
        <v>83</v>
      </c>
      <c r="AV203" s="14" t="s">
        <v>129</v>
      </c>
      <c r="AW203" s="14" t="s">
        <v>30</v>
      </c>
      <c r="AX203" s="14" t="s">
        <v>81</v>
      </c>
      <c r="AY203" s="254" t="s">
        <v>123</v>
      </c>
    </row>
    <row r="204" s="2" customFormat="1" ht="21.0566" customHeight="1">
      <c r="A204" s="37"/>
      <c r="B204" s="38"/>
      <c r="C204" s="255" t="s">
        <v>327</v>
      </c>
      <c r="D204" s="255" t="s">
        <v>173</v>
      </c>
      <c r="E204" s="256" t="s">
        <v>328</v>
      </c>
      <c r="F204" s="257" t="s">
        <v>329</v>
      </c>
      <c r="G204" s="258" t="s">
        <v>128</v>
      </c>
      <c r="H204" s="259">
        <v>78.280000000000001</v>
      </c>
      <c r="I204" s="260"/>
      <c r="J204" s="261">
        <f>ROUND(I204*H204,2)</f>
        <v>0</v>
      </c>
      <c r="K204" s="262"/>
      <c r="L204" s="263"/>
      <c r="M204" s="264" t="s">
        <v>1</v>
      </c>
      <c r="N204" s="265" t="s">
        <v>38</v>
      </c>
      <c r="O204" s="90"/>
      <c r="P204" s="228">
        <f>O204*H204</f>
        <v>0</v>
      </c>
      <c r="Q204" s="228">
        <v>0.13200000000000001</v>
      </c>
      <c r="R204" s="228">
        <f>Q204*H204</f>
        <v>10.33296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159</v>
      </c>
      <c r="AT204" s="230" t="s">
        <v>173</v>
      </c>
      <c r="AU204" s="230" t="s">
        <v>83</v>
      </c>
      <c r="AY204" s="16" t="s">
        <v>123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81</v>
      </c>
      <c r="BK204" s="231">
        <f>ROUND(I204*H204,2)</f>
        <v>0</v>
      </c>
      <c r="BL204" s="16" t="s">
        <v>129</v>
      </c>
      <c r="BM204" s="230" t="s">
        <v>330</v>
      </c>
    </row>
    <row r="205" s="13" customFormat="1">
      <c r="A205" s="13"/>
      <c r="B205" s="232"/>
      <c r="C205" s="233"/>
      <c r="D205" s="234" t="s">
        <v>147</v>
      </c>
      <c r="E205" s="233"/>
      <c r="F205" s="236" t="s">
        <v>331</v>
      </c>
      <c r="G205" s="233"/>
      <c r="H205" s="237">
        <v>78.280000000000001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147</v>
      </c>
      <c r="AU205" s="243" t="s">
        <v>83</v>
      </c>
      <c r="AV205" s="13" t="s">
        <v>83</v>
      </c>
      <c r="AW205" s="13" t="s">
        <v>4</v>
      </c>
      <c r="AX205" s="13" t="s">
        <v>81</v>
      </c>
      <c r="AY205" s="243" t="s">
        <v>123</v>
      </c>
    </row>
    <row r="206" s="2" customFormat="1" ht="21.0566" customHeight="1">
      <c r="A206" s="37"/>
      <c r="B206" s="38"/>
      <c r="C206" s="255" t="s">
        <v>332</v>
      </c>
      <c r="D206" s="255" t="s">
        <v>173</v>
      </c>
      <c r="E206" s="256" t="s">
        <v>333</v>
      </c>
      <c r="F206" s="257" t="s">
        <v>334</v>
      </c>
      <c r="G206" s="258" t="s">
        <v>128</v>
      </c>
      <c r="H206" s="259">
        <v>2.266</v>
      </c>
      <c r="I206" s="260"/>
      <c r="J206" s="261">
        <f>ROUND(I206*H206,2)</f>
        <v>0</v>
      </c>
      <c r="K206" s="262"/>
      <c r="L206" s="263"/>
      <c r="M206" s="264" t="s">
        <v>1</v>
      </c>
      <c r="N206" s="265" t="s">
        <v>38</v>
      </c>
      <c r="O206" s="90"/>
      <c r="P206" s="228">
        <f>O206*H206</f>
        <v>0</v>
      </c>
      <c r="Q206" s="228">
        <v>0.13200000000000001</v>
      </c>
      <c r="R206" s="228">
        <f>Q206*H206</f>
        <v>0.29911199999999999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159</v>
      </c>
      <c r="AT206" s="230" t="s">
        <v>173</v>
      </c>
      <c r="AU206" s="230" t="s">
        <v>83</v>
      </c>
      <c r="AY206" s="16" t="s">
        <v>123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81</v>
      </c>
      <c r="BK206" s="231">
        <f>ROUND(I206*H206,2)</f>
        <v>0</v>
      </c>
      <c r="BL206" s="16" t="s">
        <v>129</v>
      </c>
      <c r="BM206" s="230" t="s">
        <v>335</v>
      </c>
    </row>
    <row r="207" s="13" customFormat="1">
      <c r="A207" s="13"/>
      <c r="B207" s="232"/>
      <c r="C207" s="233"/>
      <c r="D207" s="234" t="s">
        <v>147</v>
      </c>
      <c r="E207" s="233"/>
      <c r="F207" s="236" t="s">
        <v>336</v>
      </c>
      <c r="G207" s="233"/>
      <c r="H207" s="237">
        <v>2.266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147</v>
      </c>
      <c r="AU207" s="243" t="s">
        <v>83</v>
      </c>
      <c r="AV207" s="13" t="s">
        <v>83</v>
      </c>
      <c r="AW207" s="13" t="s">
        <v>4</v>
      </c>
      <c r="AX207" s="13" t="s">
        <v>81</v>
      </c>
      <c r="AY207" s="243" t="s">
        <v>123</v>
      </c>
    </row>
    <row r="208" s="2" customFormat="1" ht="23.4566" customHeight="1">
      <c r="A208" s="37"/>
      <c r="B208" s="38"/>
      <c r="C208" s="218" t="s">
        <v>337</v>
      </c>
      <c r="D208" s="218" t="s">
        <v>125</v>
      </c>
      <c r="E208" s="219" t="s">
        <v>338</v>
      </c>
      <c r="F208" s="220" t="s">
        <v>339</v>
      </c>
      <c r="G208" s="221" t="s">
        <v>128</v>
      </c>
      <c r="H208" s="222">
        <v>510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38</v>
      </c>
      <c r="O208" s="90"/>
      <c r="P208" s="228">
        <f>O208*H208</f>
        <v>0</v>
      </c>
      <c r="Q208" s="228">
        <v>0.089219999999999994</v>
      </c>
      <c r="R208" s="228">
        <f>Q208*H208</f>
        <v>45.502199999999995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129</v>
      </c>
      <c r="AT208" s="230" t="s">
        <v>125</v>
      </c>
      <c r="AU208" s="230" t="s">
        <v>83</v>
      </c>
      <c r="AY208" s="16" t="s">
        <v>123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81</v>
      </c>
      <c r="BK208" s="231">
        <f>ROUND(I208*H208,2)</f>
        <v>0</v>
      </c>
      <c r="BL208" s="16" t="s">
        <v>129</v>
      </c>
      <c r="BM208" s="230" t="s">
        <v>340</v>
      </c>
    </row>
    <row r="209" s="2" customFormat="1" ht="21.0566" customHeight="1">
      <c r="A209" s="37"/>
      <c r="B209" s="38"/>
      <c r="C209" s="255" t="s">
        <v>341</v>
      </c>
      <c r="D209" s="255" t="s">
        <v>173</v>
      </c>
      <c r="E209" s="256" t="s">
        <v>328</v>
      </c>
      <c r="F209" s="257" t="s">
        <v>329</v>
      </c>
      <c r="G209" s="258" t="s">
        <v>128</v>
      </c>
      <c r="H209" s="259">
        <v>515.10000000000002</v>
      </c>
      <c r="I209" s="260"/>
      <c r="J209" s="261">
        <f>ROUND(I209*H209,2)</f>
        <v>0</v>
      </c>
      <c r="K209" s="262"/>
      <c r="L209" s="263"/>
      <c r="M209" s="264" t="s">
        <v>1</v>
      </c>
      <c r="N209" s="265" t="s">
        <v>38</v>
      </c>
      <c r="O209" s="90"/>
      <c r="P209" s="228">
        <f>O209*H209</f>
        <v>0</v>
      </c>
      <c r="Q209" s="228">
        <v>0.13200000000000001</v>
      </c>
      <c r="R209" s="228">
        <f>Q209*H209</f>
        <v>67.993200000000002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159</v>
      </c>
      <c r="AT209" s="230" t="s">
        <v>173</v>
      </c>
      <c r="AU209" s="230" t="s">
        <v>83</v>
      </c>
      <c r="AY209" s="16" t="s">
        <v>123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81</v>
      </c>
      <c r="BK209" s="231">
        <f>ROUND(I209*H209,2)</f>
        <v>0</v>
      </c>
      <c r="BL209" s="16" t="s">
        <v>129</v>
      </c>
      <c r="BM209" s="230" t="s">
        <v>342</v>
      </c>
    </row>
    <row r="210" s="13" customFormat="1">
      <c r="A210" s="13"/>
      <c r="B210" s="232"/>
      <c r="C210" s="233"/>
      <c r="D210" s="234" t="s">
        <v>147</v>
      </c>
      <c r="E210" s="233"/>
      <c r="F210" s="236" t="s">
        <v>343</v>
      </c>
      <c r="G210" s="233"/>
      <c r="H210" s="237">
        <v>515.10000000000002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147</v>
      </c>
      <c r="AU210" s="243" t="s">
        <v>83</v>
      </c>
      <c r="AV210" s="13" t="s">
        <v>83</v>
      </c>
      <c r="AW210" s="13" t="s">
        <v>4</v>
      </c>
      <c r="AX210" s="13" t="s">
        <v>81</v>
      </c>
      <c r="AY210" s="243" t="s">
        <v>123</v>
      </c>
    </row>
    <row r="211" s="12" customFormat="1" ht="22.8" customHeight="1">
      <c r="A211" s="12"/>
      <c r="B211" s="202"/>
      <c r="C211" s="203"/>
      <c r="D211" s="204" t="s">
        <v>72</v>
      </c>
      <c r="E211" s="216" t="s">
        <v>165</v>
      </c>
      <c r="F211" s="216" t="s">
        <v>344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SUM(P212:P248)</f>
        <v>0</v>
      </c>
      <c r="Q211" s="210"/>
      <c r="R211" s="211">
        <f>SUM(R212:R248)</f>
        <v>179.1490336</v>
      </c>
      <c r="S211" s="210"/>
      <c r="T211" s="212">
        <f>SUM(T212:T248)</f>
        <v>0.71999999999999997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81</v>
      </c>
      <c r="AT211" s="214" t="s">
        <v>72</v>
      </c>
      <c r="AU211" s="214" t="s">
        <v>81</v>
      </c>
      <c r="AY211" s="213" t="s">
        <v>123</v>
      </c>
      <c r="BK211" s="215">
        <f>SUM(BK212:BK248)</f>
        <v>0</v>
      </c>
    </row>
    <row r="212" s="2" customFormat="1" ht="23.4566" customHeight="1">
      <c r="A212" s="37"/>
      <c r="B212" s="38"/>
      <c r="C212" s="218" t="s">
        <v>345</v>
      </c>
      <c r="D212" s="218" t="s">
        <v>125</v>
      </c>
      <c r="E212" s="219" t="s">
        <v>346</v>
      </c>
      <c r="F212" s="220" t="s">
        <v>347</v>
      </c>
      <c r="G212" s="221" t="s">
        <v>348</v>
      </c>
      <c r="H212" s="222">
        <v>5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38</v>
      </c>
      <c r="O212" s="90"/>
      <c r="P212" s="228">
        <f>O212*H212</f>
        <v>0</v>
      </c>
      <c r="Q212" s="228">
        <v>0.00069999999999999999</v>
      </c>
      <c r="R212" s="228">
        <f>Q212*H212</f>
        <v>0.0035000000000000001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129</v>
      </c>
      <c r="AT212" s="230" t="s">
        <v>125</v>
      </c>
      <c r="AU212" s="230" t="s">
        <v>83</v>
      </c>
      <c r="AY212" s="16" t="s">
        <v>123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81</v>
      </c>
      <c r="BK212" s="231">
        <f>ROUND(I212*H212,2)</f>
        <v>0</v>
      </c>
      <c r="BL212" s="16" t="s">
        <v>129</v>
      </c>
      <c r="BM212" s="230" t="s">
        <v>349</v>
      </c>
    </row>
    <row r="213" s="2" customFormat="1" ht="23.4566" customHeight="1">
      <c r="A213" s="37"/>
      <c r="B213" s="38"/>
      <c r="C213" s="218" t="s">
        <v>350</v>
      </c>
      <c r="D213" s="218" t="s">
        <v>125</v>
      </c>
      <c r="E213" s="219" t="s">
        <v>351</v>
      </c>
      <c r="F213" s="220" t="s">
        <v>352</v>
      </c>
      <c r="G213" s="221" t="s">
        <v>348</v>
      </c>
      <c r="H213" s="222">
        <v>5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38</v>
      </c>
      <c r="O213" s="90"/>
      <c r="P213" s="228">
        <f>O213*H213</f>
        <v>0</v>
      </c>
      <c r="Q213" s="228">
        <v>0.11241</v>
      </c>
      <c r="R213" s="228">
        <f>Q213*H213</f>
        <v>0.56204999999999994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129</v>
      </c>
      <c r="AT213" s="230" t="s">
        <v>125</v>
      </c>
      <c r="AU213" s="230" t="s">
        <v>83</v>
      </c>
      <c r="AY213" s="16" t="s">
        <v>123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129</v>
      </c>
      <c r="BM213" s="230" t="s">
        <v>353</v>
      </c>
    </row>
    <row r="214" s="2" customFormat="1" ht="21.0566" customHeight="1">
      <c r="A214" s="37"/>
      <c r="B214" s="38"/>
      <c r="C214" s="255" t="s">
        <v>354</v>
      </c>
      <c r="D214" s="255" t="s">
        <v>173</v>
      </c>
      <c r="E214" s="256" t="s">
        <v>355</v>
      </c>
      <c r="F214" s="257" t="s">
        <v>356</v>
      </c>
      <c r="G214" s="258" t="s">
        <v>348</v>
      </c>
      <c r="H214" s="259">
        <v>5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0.0025000000000000001</v>
      </c>
      <c r="R214" s="228">
        <f>Q214*H214</f>
        <v>0.012500000000000001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159</v>
      </c>
      <c r="AT214" s="230" t="s">
        <v>173</v>
      </c>
      <c r="AU214" s="230" t="s">
        <v>83</v>
      </c>
      <c r="AY214" s="16" t="s">
        <v>123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129</v>
      </c>
      <c r="BM214" s="230" t="s">
        <v>357</v>
      </c>
    </row>
    <row r="215" s="2" customFormat="1" ht="23.4566" customHeight="1">
      <c r="A215" s="37"/>
      <c r="B215" s="38"/>
      <c r="C215" s="218" t="s">
        <v>358</v>
      </c>
      <c r="D215" s="218" t="s">
        <v>125</v>
      </c>
      <c r="E215" s="219" t="s">
        <v>359</v>
      </c>
      <c r="F215" s="220" t="s">
        <v>360</v>
      </c>
      <c r="G215" s="221" t="s">
        <v>137</v>
      </c>
      <c r="H215" s="222">
        <v>900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38</v>
      </c>
      <c r="O215" s="90"/>
      <c r="P215" s="228">
        <f>O215*H215</f>
        <v>0</v>
      </c>
      <c r="Q215" s="228">
        <v>0.00010000000000000001</v>
      </c>
      <c r="R215" s="228">
        <f>Q215*H215</f>
        <v>0.090000000000000011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129</v>
      </c>
      <c r="AT215" s="230" t="s">
        <v>125</v>
      </c>
      <c r="AU215" s="230" t="s">
        <v>83</v>
      </c>
      <c r="AY215" s="16" t="s">
        <v>123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129</v>
      </c>
      <c r="BM215" s="230" t="s">
        <v>361</v>
      </c>
    </row>
    <row r="216" s="13" customFormat="1">
      <c r="A216" s="13"/>
      <c r="B216" s="232"/>
      <c r="C216" s="233"/>
      <c r="D216" s="234" t="s">
        <v>147</v>
      </c>
      <c r="E216" s="235" t="s">
        <v>1</v>
      </c>
      <c r="F216" s="236" t="s">
        <v>362</v>
      </c>
      <c r="G216" s="233"/>
      <c r="H216" s="237">
        <v>900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147</v>
      </c>
      <c r="AU216" s="243" t="s">
        <v>83</v>
      </c>
      <c r="AV216" s="13" t="s">
        <v>83</v>
      </c>
      <c r="AW216" s="13" t="s">
        <v>30</v>
      </c>
      <c r="AX216" s="13" t="s">
        <v>81</v>
      </c>
      <c r="AY216" s="243" t="s">
        <v>123</v>
      </c>
    </row>
    <row r="217" s="2" customFormat="1" ht="23.4566" customHeight="1">
      <c r="A217" s="37"/>
      <c r="B217" s="38"/>
      <c r="C217" s="218" t="s">
        <v>363</v>
      </c>
      <c r="D217" s="218" t="s">
        <v>125</v>
      </c>
      <c r="E217" s="219" t="s">
        <v>364</v>
      </c>
      <c r="F217" s="220" t="s">
        <v>365</v>
      </c>
      <c r="G217" s="221" t="s">
        <v>137</v>
      </c>
      <c r="H217" s="222">
        <v>900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0.00033</v>
      </c>
      <c r="R217" s="228">
        <f>Q217*H217</f>
        <v>0.29699999999999999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129</v>
      </c>
      <c r="AT217" s="230" t="s">
        <v>125</v>
      </c>
      <c r="AU217" s="230" t="s">
        <v>83</v>
      </c>
      <c r="AY217" s="16" t="s">
        <v>123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129</v>
      </c>
      <c r="BM217" s="230" t="s">
        <v>366</v>
      </c>
    </row>
    <row r="218" s="2" customFormat="1" ht="23.4566" customHeight="1">
      <c r="A218" s="37"/>
      <c r="B218" s="38"/>
      <c r="C218" s="218" t="s">
        <v>367</v>
      </c>
      <c r="D218" s="218" t="s">
        <v>125</v>
      </c>
      <c r="E218" s="219" t="s">
        <v>368</v>
      </c>
      <c r="F218" s="220" t="s">
        <v>369</v>
      </c>
      <c r="G218" s="221" t="s">
        <v>137</v>
      </c>
      <c r="H218" s="222">
        <v>14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38</v>
      </c>
      <c r="O218" s="90"/>
      <c r="P218" s="228">
        <f>O218*H218</f>
        <v>0</v>
      </c>
      <c r="Q218" s="228">
        <v>0.0035400000000000002</v>
      </c>
      <c r="R218" s="228">
        <f>Q218*H218</f>
        <v>0.04956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129</v>
      </c>
      <c r="AT218" s="230" t="s">
        <v>125</v>
      </c>
      <c r="AU218" s="230" t="s">
        <v>83</v>
      </c>
      <c r="AY218" s="16" t="s">
        <v>123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81</v>
      </c>
      <c r="BK218" s="231">
        <f>ROUND(I218*H218,2)</f>
        <v>0</v>
      </c>
      <c r="BL218" s="16" t="s">
        <v>129</v>
      </c>
      <c r="BM218" s="230" t="s">
        <v>370</v>
      </c>
    </row>
    <row r="219" s="13" customFormat="1">
      <c r="A219" s="13"/>
      <c r="B219" s="232"/>
      <c r="C219" s="233"/>
      <c r="D219" s="234" t="s">
        <v>147</v>
      </c>
      <c r="E219" s="235" t="s">
        <v>1</v>
      </c>
      <c r="F219" s="236" t="s">
        <v>371</v>
      </c>
      <c r="G219" s="233"/>
      <c r="H219" s="237">
        <v>14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147</v>
      </c>
      <c r="AU219" s="243" t="s">
        <v>83</v>
      </c>
      <c r="AV219" s="13" t="s">
        <v>83</v>
      </c>
      <c r="AW219" s="13" t="s">
        <v>30</v>
      </c>
      <c r="AX219" s="13" t="s">
        <v>81</v>
      </c>
      <c r="AY219" s="243" t="s">
        <v>123</v>
      </c>
    </row>
    <row r="220" s="2" customFormat="1" ht="23.4566" customHeight="1">
      <c r="A220" s="37"/>
      <c r="B220" s="38"/>
      <c r="C220" s="218" t="s">
        <v>372</v>
      </c>
      <c r="D220" s="218" t="s">
        <v>125</v>
      </c>
      <c r="E220" s="219" t="s">
        <v>373</v>
      </c>
      <c r="F220" s="220" t="s">
        <v>374</v>
      </c>
      <c r="G220" s="221" t="s">
        <v>128</v>
      </c>
      <c r="H220" s="222">
        <v>36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38</v>
      </c>
      <c r="O220" s="90"/>
      <c r="P220" s="228">
        <f>O220*H220</f>
        <v>0</v>
      </c>
      <c r="Q220" s="228">
        <v>0.0025999999999999999</v>
      </c>
      <c r="R220" s="228">
        <f>Q220*H220</f>
        <v>0.093599999999999989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129</v>
      </c>
      <c r="AT220" s="230" t="s">
        <v>125</v>
      </c>
      <c r="AU220" s="230" t="s">
        <v>83</v>
      </c>
      <c r="AY220" s="16" t="s">
        <v>123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129</v>
      </c>
      <c r="BM220" s="230" t="s">
        <v>375</v>
      </c>
    </row>
    <row r="221" s="13" customFormat="1">
      <c r="A221" s="13"/>
      <c r="B221" s="232"/>
      <c r="C221" s="233"/>
      <c r="D221" s="234" t="s">
        <v>147</v>
      </c>
      <c r="E221" s="235" t="s">
        <v>1</v>
      </c>
      <c r="F221" s="236" t="s">
        <v>284</v>
      </c>
      <c r="G221" s="233"/>
      <c r="H221" s="237">
        <v>36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147</v>
      </c>
      <c r="AU221" s="243" t="s">
        <v>83</v>
      </c>
      <c r="AV221" s="13" t="s">
        <v>83</v>
      </c>
      <c r="AW221" s="13" t="s">
        <v>30</v>
      </c>
      <c r="AX221" s="13" t="s">
        <v>81</v>
      </c>
      <c r="AY221" s="243" t="s">
        <v>123</v>
      </c>
    </row>
    <row r="222" s="2" customFormat="1" ht="23.4566" customHeight="1">
      <c r="A222" s="37"/>
      <c r="B222" s="38"/>
      <c r="C222" s="218" t="s">
        <v>376</v>
      </c>
      <c r="D222" s="218" t="s">
        <v>125</v>
      </c>
      <c r="E222" s="219" t="s">
        <v>377</v>
      </c>
      <c r="F222" s="220" t="s">
        <v>378</v>
      </c>
      <c r="G222" s="221" t="s">
        <v>137</v>
      </c>
      <c r="H222" s="222">
        <v>450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38</v>
      </c>
      <c r="O222" s="90"/>
      <c r="P222" s="228">
        <f>O222*H222</f>
        <v>0</v>
      </c>
      <c r="Q222" s="228">
        <v>0.16850000000000001</v>
      </c>
      <c r="R222" s="228">
        <f>Q222*H222</f>
        <v>75.825000000000003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129</v>
      </c>
      <c r="AT222" s="230" t="s">
        <v>125</v>
      </c>
      <c r="AU222" s="230" t="s">
        <v>83</v>
      </c>
      <c r="AY222" s="16" t="s">
        <v>123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129</v>
      </c>
      <c r="BM222" s="230" t="s">
        <v>379</v>
      </c>
    </row>
    <row r="223" s="13" customFormat="1">
      <c r="A223" s="13"/>
      <c r="B223" s="232"/>
      <c r="C223" s="233"/>
      <c r="D223" s="234" t="s">
        <v>147</v>
      </c>
      <c r="E223" s="235" t="s">
        <v>1</v>
      </c>
      <c r="F223" s="236" t="s">
        <v>380</v>
      </c>
      <c r="G223" s="233"/>
      <c r="H223" s="237">
        <v>431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147</v>
      </c>
      <c r="AU223" s="243" t="s">
        <v>83</v>
      </c>
      <c r="AV223" s="13" t="s">
        <v>83</v>
      </c>
      <c r="AW223" s="13" t="s">
        <v>30</v>
      </c>
      <c r="AX223" s="13" t="s">
        <v>73</v>
      </c>
      <c r="AY223" s="243" t="s">
        <v>123</v>
      </c>
    </row>
    <row r="224" s="13" customFormat="1">
      <c r="A224" s="13"/>
      <c r="B224" s="232"/>
      <c r="C224" s="233"/>
      <c r="D224" s="234" t="s">
        <v>147</v>
      </c>
      <c r="E224" s="235" t="s">
        <v>1</v>
      </c>
      <c r="F224" s="236" t="s">
        <v>381</v>
      </c>
      <c r="G224" s="233"/>
      <c r="H224" s="237">
        <v>4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147</v>
      </c>
      <c r="AU224" s="243" t="s">
        <v>83</v>
      </c>
      <c r="AV224" s="13" t="s">
        <v>83</v>
      </c>
      <c r="AW224" s="13" t="s">
        <v>30</v>
      </c>
      <c r="AX224" s="13" t="s">
        <v>73</v>
      </c>
      <c r="AY224" s="243" t="s">
        <v>123</v>
      </c>
    </row>
    <row r="225" s="13" customFormat="1">
      <c r="A225" s="13"/>
      <c r="B225" s="232"/>
      <c r="C225" s="233"/>
      <c r="D225" s="234" t="s">
        <v>147</v>
      </c>
      <c r="E225" s="235" t="s">
        <v>1</v>
      </c>
      <c r="F225" s="236" t="s">
        <v>382</v>
      </c>
      <c r="G225" s="233"/>
      <c r="H225" s="237">
        <v>15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147</v>
      </c>
      <c r="AU225" s="243" t="s">
        <v>83</v>
      </c>
      <c r="AV225" s="13" t="s">
        <v>83</v>
      </c>
      <c r="AW225" s="13" t="s">
        <v>30</v>
      </c>
      <c r="AX225" s="13" t="s">
        <v>73</v>
      </c>
      <c r="AY225" s="243" t="s">
        <v>123</v>
      </c>
    </row>
    <row r="226" s="14" customFormat="1">
      <c r="A226" s="14"/>
      <c r="B226" s="244"/>
      <c r="C226" s="245"/>
      <c r="D226" s="234" t="s">
        <v>147</v>
      </c>
      <c r="E226" s="246" t="s">
        <v>1</v>
      </c>
      <c r="F226" s="247" t="s">
        <v>171</v>
      </c>
      <c r="G226" s="245"/>
      <c r="H226" s="248">
        <v>450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147</v>
      </c>
      <c r="AU226" s="254" t="s">
        <v>83</v>
      </c>
      <c r="AV226" s="14" t="s">
        <v>129</v>
      </c>
      <c r="AW226" s="14" t="s">
        <v>30</v>
      </c>
      <c r="AX226" s="14" t="s">
        <v>81</v>
      </c>
      <c r="AY226" s="254" t="s">
        <v>123</v>
      </c>
    </row>
    <row r="227" s="2" customFormat="1" ht="16.30189" customHeight="1">
      <c r="A227" s="37"/>
      <c r="B227" s="38"/>
      <c r="C227" s="255" t="s">
        <v>383</v>
      </c>
      <c r="D227" s="255" t="s">
        <v>173</v>
      </c>
      <c r="E227" s="256" t="s">
        <v>384</v>
      </c>
      <c r="F227" s="257" t="s">
        <v>385</v>
      </c>
      <c r="G227" s="258" t="s">
        <v>137</v>
      </c>
      <c r="H227" s="259">
        <v>439.62</v>
      </c>
      <c r="I227" s="260"/>
      <c r="J227" s="261">
        <f>ROUND(I227*H227,2)</f>
        <v>0</v>
      </c>
      <c r="K227" s="262"/>
      <c r="L227" s="263"/>
      <c r="M227" s="264" t="s">
        <v>1</v>
      </c>
      <c r="N227" s="265" t="s">
        <v>38</v>
      </c>
      <c r="O227" s="90"/>
      <c r="P227" s="228">
        <f>O227*H227</f>
        <v>0</v>
      </c>
      <c r="Q227" s="228">
        <v>0.056000000000000001</v>
      </c>
      <c r="R227" s="228">
        <f>Q227*H227</f>
        <v>24.61872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159</v>
      </c>
      <c r="AT227" s="230" t="s">
        <v>173</v>
      </c>
      <c r="AU227" s="230" t="s">
        <v>83</v>
      </c>
      <c r="AY227" s="16" t="s">
        <v>123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81</v>
      </c>
      <c r="BK227" s="231">
        <f>ROUND(I227*H227,2)</f>
        <v>0</v>
      </c>
      <c r="BL227" s="16" t="s">
        <v>129</v>
      </c>
      <c r="BM227" s="230" t="s">
        <v>386</v>
      </c>
    </row>
    <row r="228" s="13" customFormat="1">
      <c r="A228" s="13"/>
      <c r="B228" s="232"/>
      <c r="C228" s="233"/>
      <c r="D228" s="234" t="s">
        <v>147</v>
      </c>
      <c r="E228" s="233"/>
      <c r="F228" s="236" t="s">
        <v>387</v>
      </c>
      <c r="G228" s="233"/>
      <c r="H228" s="237">
        <v>439.62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147</v>
      </c>
      <c r="AU228" s="243" t="s">
        <v>83</v>
      </c>
      <c r="AV228" s="13" t="s">
        <v>83</v>
      </c>
      <c r="AW228" s="13" t="s">
        <v>4</v>
      </c>
      <c r="AX228" s="13" t="s">
        <v>81</v>
      </c>
      <c r="AY228" s="243" t="s">
        <v>123</v>
      </c>
    </row>
    <row r="229" s="2" customFormat="1" ht="21.0566" customHeight="1">
      <c r="A229" s="37"/>
      <c r="B229" s="38"/>
      <c r="C229" s="255" t="s">
        <v>388</v>
      </c>
      <c r="D229" s="255" t="s">
        <v>173</v>
      </c>
      <c r="E229" s="256" t="s">
        <v>389</v>
      </c>
      <c r="F229" s="257" t="s">
        <v>390</v>
      </c>
      <c r="G229" s="258" t="s">
        <v>137</v>
      </c>
      <c r="H229" s="259">
        <v>15.300000000000001</v>
      </c>
      <c r="I229" s="260"/>
      <c r="J229" s="261">
        <f>ROUND(I229*H229,2)</f>
        <v>0</v>
      </c>
      <c r="K229" s="262"/>
      <c r="L229" s="263"/>
      <c r="M229" s="264" t="s">
        <v>1</v>
      </c>
      <c r="N229" s="265" t="s">
        <v>38</v>
      </c>
      <c r="O229" s="90"/>
      <c r="P229" s="228">
        <f>O229*H229</f>
        <v>0</v>
      </c>
      <c r="Q229" s="228">
        <v>0.048300000000000003</v>
      </c>
      <c r="R229" s="228">
        <f>Q229*H229</f>
        <v>0.73899000000000004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159</v>
      </c>
      <c r="AT229" s="230" t="s">
        <v>173</v>
      </c>
      <c r="AU229" s="230" t="s">
        <v>83</v>
      </c>
      <c r="AY229" s="16" t="s">
        <v>123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81</v>
      </c>
      <c r="BK229" s="231">
        <f>ROUND(I229*H229,2)</f>
        <v>0</v>
      </c>
      <c r="BL229" s="16" t="s">
        <v>129</v>
      </c>
      <c r="BM229" s="230" t="s">
        <v>391</v>
      </c>
    </row>
    <row r="230" s="13" customFormat="1">
      <c r="A230" s="13"/>
      <c r="B230" s="232"/>
      <c r="C230" s="233"/>
      <c r="D230" s="234" t="s">
        <v>147</v>
      </c>
      <c r="E230" s="233"/>
      <c r="F230" s="236" t="s">
        <v>392</v>
      </c>
      <c r="G230" s="233"/>
      <c r="H230" s="237">
        <v>15.300000000000001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147</v>
      </c>
      <c r="AU230" s="243" t="s">
        <v>83</v>
      </c>
      <c r="AV230" s="13" t="s">
        <v>83</v>
      </c>
      <c r="AW230" s="13" t="s">
        <v>4</v>
      </c>
      <c r="AX230" s="13" t="s">
        <v>81</v>
      </c>
      <c r="AY230" s="243" t="s">
        <v>123</v>
      </c>
    </row>
    <row r="231" s="2" customFormat="1" ht="23.4566" customHeight="1">
      <c r="A231" s="37"/>
      <c r="B231" s="38"/>
      <c r="C231" s="255" t="s">
        <v>393</v>
      </c>
      <c r="D231" s="255" t="s">
        <v>173</v>
      </c>
      <c r="E231" s="256" t="s">
        <v>394</v>
      </c>
      <c r="F231" s="257" t="s">
        <v>395</v>
      </c>
      <c r="G231" s="258" t="s">
        <v>137</v>
      </c>
      <c r="H231" s="259">
        <v>4.0800000000000001</v>
      </c>
      <c r="I231" s="260"/>
      <c r="J231" s="261">
        <f>ROUND(I231*H231,2)</f>
        <v>0</v>
      </c>
      <c r="K231" s="262"/>
      <c r="L231" s="263"/>
      <c r="M231" s="264" t="s">
        <v>1</v>
      </c>
      <c r="N231" s="265" t="s">
        <v>38</v>
      </c>
      <c r="O231" s="90"/>
      <c r="P231" s="228">
        <f>O231*H231</f>
        <v>0</v>
      </c>
      <c r="Q231" s="228">
        <v>0.065670000000000006</v>
      </c>
      <c r="R231" s="228">
        <f>Q231*H231</f>
        <v>0.26793360000000005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159</v>
      </c>
      <c r="AT231" s="230" t="s">
        <v>173</v>
      </c>
      <c r="AU231" s="230" t="s">
        <v>83</v>
      </c>
      <c r="AY231" s="16" t="s">
        <v>123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81</v>
      </c>
      <c r="BK231" s="231">
        <f>ROUND(I231*H231,2)</f>
        <v>0</v>
      </c>
      <c r="BL231" s="16" t="s">
        <v>129</v>
      </c>
      <c r="BM231" s="230" t="s">
        <v>396</v>
      </c>
    </row>
    <row r="232" s="13" customFormat="1">
      <c r="A232" s="13"/>
      <c r="B232" s="232"/>
      <c r="C232" s="233"/>
      <c r="D232" s="234" t="s">
        <v>147</v>
      </c>
      <c r="E232" s="233"/>
      <c r="F232" s="236" t="s">
        <v>397</v>
      </c>
      <c r="G232" s="233"/>
      <c r="H232" s="237">
        <v>4.0800000000000001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147</v>
      </c>
      <c r="AU232" s="243" t="s">
        <v>83</v>
      </c>
      <c r="AV232" s="13" t="s">
        <v>83</v>
      </c>
      <c r="AW232" s="13" t="s">
        <v>4</v>
      </c>
      <c r="AX232" s="13" t="s">
        <v>81</v>
      </c>
      <c r="AY232" s="243" t="s">
        <v>123</v>
      </c>
    </row>
    <row r="233" s="2" customFormat="1" ht="31.92453" customHeight="1">
      <c r="A233" s="37"/>
      <c r="B233" s="38"/>
      <c r="C233" s="218" t="s">
        <v>398</v>
      </c>
      <c r="D233" s="218" t="s">
        <v>125</v>
      </c>
      <c r="E233" s="219" t="s">
        <v>399</v>
      </c>
      <c r="F233" s="220" t="s">
        <v>400</v>
      </c>
      <c r="G233" s="221" t="s">
        <v>137</v>
      </c>
      <c r="H233" s="222">
        <v>448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38</v>
      </c>
      <c r="O233" s="90"/>
      <c r="P233" s="228">
        <f>O233*H233</f>
        <v>0</v>
      </c>
      <c r="Q233" s="228">
        <v>0.14041999999999999</v>
      </c>
      <c r="R233" s="228">
        <f>Q233*H233</f>
        <v>62.908159999999995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129</v>
      </c>
      <c r="AT233" s="230" t="s">
        <v>125</v>
      </c>
      <c r="AU233" s="230" t="s">
        <v>83</v>
      </c>
      <c r="AY233" s="16" t="s">
        <v>123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81</v>
      </c>
      <c r="BK233" s="231">
        <f>ROUND(I233*H233,2)</f>
        <v>0</v>
      </c>
      <c r="BL233" s="16" t="s">
        <v>129</v>
      </c>
      <c r="BM233" s="230" t="s">
        <v>401</v>
      </c>
    </row>
    <row r="234" s="13" customFormat="1">
      <c r="A234" s="13"/>
      <c r="B234" s="232"/>
      <c r="C234" s="233"/>
      <c r="D234" s="234" t="s">
        <v>147</v>
      </c>
      <c r="E234" s="235" t="s">
        <v>1</v>
      </c>
      <c r="F234" s="236" t="s">
        <v>402</v>
      </c>
      <c r="G234" s="233"/>
      <c r="H234" s="237">
        <v>448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147</v>
      </c>
      <c r="AU234" s="243" t="s">
        <v>83</v>
      </c>
      <c r="AV234" s="13" t="s">
        <v>83</v>
      </c>
      <c r="AW234" s="13" t="s">
        <v>30</v>
      </c>
      <c r="AX234" s="13" t="s">
        <v>81</v>
      </c>
      <c r="AY234" s="243" t="s">
        <v>123</v>
      </c>
    </row>
    <row r="235" s="2" customFormat="1" ht="16.30189" customHeight="1">
      <c r="A235" s="37"/>
      <c r="B235" s="38"/>
      <c r="C235" s="255" t="s">
        <v>403</v>
      </c>
      <c r="D235" s="255" t="s">
        <v>173</v>
      </c>
      <c r="E235" s="256" t="s">
        <v>404</v>
      </c>
      <c r="F235" s="257" t="s">
        <v>405</v>
      </c>
      <c r="G235" s="258" t="s">
        <v>137</v>
      </c>
      <c r="H235" s="259">
        <v>456.95999999999998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38</v>
      </c>
      <c r="O235" s="90"/>
      <c r="P235" s="228">
        <f>O235*H235</f>
        <v>0</v>
      </c>
      <c r="Q235" s="228">
        <v>0.028000000000000001</v>
      </c>
      <c r="R235" s="228">
        <f>Q235*H235</f>
        <v>12.794879999999999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159</v>
      </c>
      <c r="AT235" s="230" t="s">
        <v>173</v>
      </c>
      <c r="AU235" s="230" t="s">
        <v>83</v>
      </c>
      <c r="AY235" s="16" t="s">
        <v>123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81</v>
      </c>
      <c r="BK235" s="231">
        <f>ROUND(I235*H235,2)</f>
        <v>0</v>
      </c>
      <c r="BL235" s="16" t="s">
        <v>129</v>
      </c>
      <c r="BM235" s="230" t="s">
        <v>406</v>
      </c>
    </row>
    <row r="236" s="13" customFormat="1">
      <c r="A236" s="13"/>
      <c r="B236" s="232"/>
      <c r="C236" s="233"/>
      <c r="D236" s="234" t="s">
        <v>147</v>
      </c>
      <c r="E236" s="233"/>
      <c r="F236" s="236" t="s">
        <v>407</v>
      </c>
      <c r="G236" s="233"/>
      <c r="H236" s="237">
        <v>456.95999999999998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147</v>
      </c>
      <c r="AU236" s="243" t="s">
        <v>83</v>
      </c>
      <c r="AV236" s="13" t="s">
        <v>83</v>
      </c>
      <c r="AW236" s="13" t="s">
        <v>4</v>
      </c>
      <c r="AX236" s="13" t="s">
        <v>81</v>
      </c>
      <c r="AY236" s="243" t="s">
        <v>123</v>
      </c>
    </row>
    <row r="237" s="2" customFormat="1" ht="21.0566" customHeight="1">
      <c r="A237" s="37"/>
      <c r="B237" s="38"/>
      <c r="C237" s="218" t="s">
        <v>408</v>
      </c>
      <c r="D237" s="218" t="s">
        <v>125</v>
      </c>
      <c r="E237" s="219" t="s">
        <v>409</v>
      </c>
      <c r="F237" s="220" t="s">
        <v>410</v>
      </c>
      <c r="G237" s="221" t="s">
        <v>348</v>
      </c>
      <c r="H237" s="222">
        <v>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38</v>
      </c>
      <c r="O237" s="90"/>
      <c r="P237" s="228">
        <f>O237*H237</f>
        <v>0</v>
      </c>
      <c r="Q237" s="228">
        <v>2.0000000000000002E-05</v>
      </c>
      <c r="R237" s="228">
        <f>Q237*H237</f>
        <v>4.0000000000000003E-05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129</v>
      </c>
      <c r="AT237" s="230" t="s">
        <v>125</v>
      </c>
      <c r="AU237" s="230" t="s">
        <v>83</v>
      </c>
      <c r="AY237" s="16" t="s">
        <v>123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81</v>
      </c>
      <c r="BK237" s="231">
        <f>ROUND(I237*H237,2)</f>
        <v>0</v>
      </c>
      <c r="BL237" s="16" t="s">
        <v>129</v>
      </c>
      <c r="BM237" s="230" t="s">
        <v>411</v>
      </c>
    </row>
    <row r="238" s="2" customFormat="1" ht="16.30189" customHeight="1">
      <c r="A238" s="37"/>
      <c r="B238" s="38"/>
      <c r="C238" s="255" t="s">
        <v>412</v>
      </c>
      <c r="D238" s="255" t="s">
        <v>173</v>
      </c>
      <c r="E238" s="256" t="s">
        <v>413</v>
      </c>
      <c r="F238" s="257" t="s">
        <v>414</v>
      </c>
      <c r="G238" s="258" t="s">
        <v>348</v>
      </c>
      <c r="H238" s="259">
        <v>2</v>
      </c>
      <c r="I238" s="260"/>
      <c r="J238" s="261">
        <f>ROUND(I238*H238,2)</f>
        <v>0</v>
      </c>
      <c r="K238" s="262"/>
      <c r="L238" s="263"/>
      <c r="M238" s="264" t="s">
        <v>1</v>
      </c>
      <c r="N238" s="265" t="s">
        <v>38</v>
      </c>
      <c r="O238" s="90"/>
      <c r="P238" s="228">
        <f>O238*H238</f>
        <v>0</v>
      </c>
      <c r="Q238" s="228">
        <v>0.20300000000000001</v>
      </c>
      <c r="R238" s="228">
        <f>Q238*H238</f>
        <v>0.40600000000000003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159</v>
      </c>
      <c r="AT238" s="230" t="s">
        <v>173</v>
      </c>
      <c r="AU238" s="230" t="s">
        <v>83</v>
      </c>
      <c r="AY238" s="16" t="s">
        <v>123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81</v>
      </c>
      <c r="BK238" s="231">
        <f>ROUND(I238*H238,2)</f>
        <v>0</v>
      </c>
      <c r="BL238" s="16" t="s">
        <v>129</v>
      </c>
      <c r="BM238" s="230" t="s">
        <v>415</v>
      </c>
    </row>
    <row r="239" s="2" customFormat="1" ht="31.92453" customHeight="1">
      <c r="A239" s="37"/>
      <c r="B239" s="38"/>
      <c r="C239" s="218" t="s">
        <v>416</v>
      </c>
      <c r="D239" s="218" t="s">
        <v>125</v>
      </c>
      <c r="E239" s="219" t="s">
        <v>417</v>
      </c>
      <c r="F239" s="220" t="s">
        <v>418</v>
      </c>
      <c r="G239" s="221" t="s">
        <v>137</v>
      </c>
      <c r="H239" s="222">
        <v>28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38</v>
      </c>
      <c r="O239" s="90"/>
      <c r="P239" s="228">
        <f>O239*H239</f>
        <v>0</v>
      </c>
      <c r="Q239" s="228">
        <v>0.00060999999999999997</v>
      </c>
      <c r="R239" s="228">
        <f>Q239*H239</f>
        <v>0.017079999999999998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129</v>
      </c>
      <c r="AT239" s="230" t="s">
        <v>125</v>
      </c>
      <c r="AU239" s="230" t="s">
        <v>83</v>
      </c>
      <c r="AY239" s="16" t="s">
        <v>123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81</v>
      </c>
      <c r="BK239" s="231">
        <f>ROUND(I239*H239,2)</f>
        <v>0</v>
      </c>
      <c r="BL239" s="16" t="s">
        <v>129</v>
      </c>
      <c r="BM239" s="230" t="s">
        <v>419</v>
      </c>
    </row>
    <row r="240" s="2" customFormat="1" ht="21.0566" customHeight="1">
      <c r="A240" s="37"/>
      <c r="B240" s="38"/>
      <c r="C240" s="218" t="s">
        <v>420</v>
      </c>
      <c r="D240" s="218" t="s">
        <v>125</v>
      </c>
      <c r="E240" s="219" t="s">
        <v>421</v>
      </c>
      <c r="F240" s="220" t="s">
        <v>422</v>
      </c>
      <c r="G240" s="221" t="s">
        <v>137</v>
      </c>
      <c r="H240" s="222">
        <v>28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38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129</v>
      </c>
      <c r="AT240" s="230" t="s">
        <v>125</v>
      </c>
      <c r="AU240" s="230" t="s">
        <v>83</v>
      </c>
      <c r="AY240" s="16" t="s">
        <v>123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81</v>
      </c>
      <c r="BK240" s="231">
        <f>ROUND(I240*H240,2)</f>
        <v>0</v>
      </c>
      <c r="BL240" s="16" t="s">
        <v>129</v>
      </c>
      <c r="BM240" s="230" t="s">
        <v>423</v>
      </c>
    </row>
    <row r="241" s="13" customFormat="1">
      <c r="A241" s="13"/>
      <c r="B241" s="232"/>
      <c r="C241" s="233"/>
      <c r="D241" s="234" t="s">
        <v>147</v>
      </c>
      <c r="E241" s="235" t="s">
        <v>1</v>
      </c>
      <c r="F241" s="236" t="s">
        <v>424</v>
      </c>
      <c r="G241" s="233"/>
      <c r="H241" s="237">
        <v>28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147</v>
      </c>
      <c r="AU241" s="243" t="s">
        <v>83</v>
      </c>
      <c r="AV241" s="13" t="s">
        <v>83</v>
      </c>
      <c r="AW241" s="13" t="s">
        <v>30</v>
      </c>
      <c r="AX241" s="13" t="s">
        <v>81</v>
      </c>
      <c r="AY241" s="243" t="s">
        <v>123</v>
      </c>
    </row>
    <row r="242" s="2" customFormat="1" ht="23.4566" customHeight="1">
      <c r="A242" s="37"/>
      <c r="B242" s="38"/>
      <c r="C242" s="218" t="s">
        <v>425</v>
      </c>
      <c r="D242" s="218" t="s">
        <v>125</v>
      </c>
      <c r="E242" s="219" t="s">
        <v>426</v>
      </c>
      <c r="F242" s="220" t="s">
        <v>427</v>
      </c>
      <c r="G242" s="221" t="s">
        <v>348</v>
      </c>
      <c r="H242" s="222">
        <v>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38</v>
      </c>
      <c r="O242" s="90"/>
      <c r="P242" s="228">
        <f>O242*H242</f>
        <v>0</v>
      </c>
      <c r="Q242" s="228">
        <v>1.0000000000000001E-05</v>
      </c>
      <c r="R242" s="228">
        <f>Q242*H242</f>
        <v>2.0000000000000002E-05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129</v>
      </c>
      <c r="AT242" s="230" t="s">
        <v>125</v>
      </c>
      <c r="AU242" s="230" t="s">
        <v>83</v>
      </c>
      <c r="AY242" s="16" t="s">
        <v>123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81</v>
      </c>
      <c r="BK242" s="231">
        <f>ROUND(I242*H242,2)</f>
        <v>0</v>
      </c>
      <c r="BL242" s="16" t="s">
        <v>129</v>
      </c>
      <c r="BM242" s="230" t="s">
        <v>428</v>
      </c>
    </row>
    <row r="243" s="2" customFormat="1" ht="23.4566" customHeight="1">
      <c r="A243" s="37"/>
      <c r="B243" s="38"/>
      <c r="C243" s="255" t="s">
        <v>429</v>
      </c>
      <c r="D243" s="255" t="s">
        <v>173</v>
      </c>
      <c r="E243" s="256" t="s">
        <v>430</v>
      </c>
      <c r="F243" s="257" t="s">
        <v>431</v>
      </c>
      <c r="G243" s="258" t="s">
        <v>348</v>
      </c>
      <c r="H243" s="259">
        <v>2</v>
      </c>
      <c r="I243" s="260"/>
      <c r="J243" s="261">
        <f>ROUND(I243*H243,2)</f>
        <v>0</v>
      </c>
      <c r="K243" s="262"/>
      <c r="L243" s="263"/>
      <c r="M243" s="264" t="s">
        <v>1</v>
      </c>
      <c r="N243" s="265" t="s">
        <v>38</v>
      </c>
      <c r="O243" s="90"/>
      <c r="P243" s="228">
        <f>O243*H243</f>
        <v>0</v>
      </c>
      <c r="Q243" s="228">
        <v>0.0060000000000000001</v>
      </c>
      <c r="R243" s="228">
        <f>Q243*H243</f>
        <v>0.012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159</v>
      </c>
      <c r="AT243" s="230" t="s">
        <v>173</v>
      </c>
      <c r="AU243" s="230" t="s">
        <v>83</v>
      </c>
      <c r="AY243" s="16" t="s">
        <v>123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81</v>
      </c>
      <c r="BK243" s="231">
        <f>ROUND(I243*H243,2)</f>
        <v>0</v>
      </c>
      <c r="BL243" s="16" t="s">
        <v>129</v>
      </c>
      <c r="BM243" s="230" t="s">
        <v>432</v>
      </c>
    </row>
    <row r="244" s="2" customFormat="1" ht="21.0566" customHeight="1">
      <c r="A244" s="37"/>
      <c r="B244" s="38"/>
      <c r="C244" s="218" t="s">
        <v>433</v>
      </c>
      <c r="D244" s="218" t="s">
        <v>125</v>
      </c>
      <c r="E244" s="219" t="s">
        <v>434</v>
      </c>
      <c r="F244" s="220" t="s">
        <v>435</v>
      </c>
      <c r="G244" s="221" t="s">
        <v>348</v>
      </c>
      <c r="H244" s="222">
        <v>2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38</v>
      </c>
      <c r="O244" s="90"/>
      <c r="P244" s="228">
        <f>O244*H244</f>
        <v>0</v>
      </c>
      <c r="Q244" s="228">
        <v>0.001</v>
      </c>
      <c r="R244" s="228">
        <f>Q244*H244</f>
        <v>0.002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129</v>
      </c>
      <c r="AT244" s="230" t="s">
        <v>125</v>
      </c>
      <c r="AU244" s="230" t="s">
        <v>83</v>
      </c>
      <c r="AY244" s="16" t="s">
        <v>123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81</v>
      </c>
      <c r="BK244" s="231">
        <f>ROUND(I244*H244,2)</f>
        <v>0</v>
      </c>
      <c r="BL244" s="16" t="s">
        <v>129</v>
      </c>
      <c r="BM244" s="230" t="s">
        <v>436</v>
      </c>
    </row>
    <row r="245" s="2" customFormat="1" ht="23.4566" customHeight="1">
      <c r="A245" s="37"/>
      <c r="B245" s="38"/>
      <c r="C245" s="255" t="s">
        <v>437</v>
      </c>
      <c r="D245" s="255" t="s">
        <v>173</v>
      </c>
      <c r="E245" s="256" t="s">
        <v>438</v>
      </c>
      <c r="F245" s="257" t="s">
        <v>439</v>
      </c>
      <c r="G245" s="258" t="s">
        <v>348</v>
      </c>
      <c r="H245" s="259">
        <v>2</v>
      </c>
      <c r="I245" s="260"/>
      <c r="J245" s="261">
        <f>ROUND(I245*H245,2)</f>
        <v>0</v>
      </c>
      <c r="K245" s="262"/>
      <c r="L245" s="263"/>
      <c r="M245" s="264" t="s">
        <v>1</v>
      </c>
      <c r="N245" s="265" t="s">
        <v>38</v>
      </c>
      <c r="O245" s="90"/>
      <c r="P245" s="228">
        <f>O245*H245</f>
        <v>0</v>
      </c>
      <c r="Q245" s="228">
        <v>0.22500000000000001</v>
      </c>
      <c r="R245" s="228">
        <f>Q245*H245</f>
        <v>0.45000000000000001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159</v>
      </c>
      <c r="AT245" s="230" t="s">
        <v>173</v>
      </c>
      <c r="AU245" s="230" t="s">
        <v>83</v>
      </c>
      <c r="AY245" s="16" t="s">
        <v>123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81</v>
      </c>
      <c r="BK245" s="231">
        <f>ROUND(I245*H245,2)</f>
        <v>0</v>
      </c>
      <c r="BL245" s="16" t="s">
        <v>129</v>
      </c>
      <c r="BM245" s="230" t="s">
        <v>440</v>
      </c>
    </row>
    <row r="246" s="2" customFormat="1" ht="23.4566" customHeight="1">
      <c r="A246" s="37"/>
      <c r="B246" s="38"/>
      <c r="C246" s="218" t="s">
        <v>441</v>
      </c>
      <c r="D246" s="218" t="s">
        <v>125</v>
      </c>
      <c r="E246" s="219" t="s">
        <v>442</v>
      </c>
      <c r="F246" s="220" t="s">
        <v>443</v>
      </c>
      <c r="G246" s="221" t="s">
        <v>348</v>
      </c>
      <c r="H246" s="222">
        <v>5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38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0.082000000000000003</v>
      </c>
      <c r="T246" s="229">
        <f>S246*H246</f>
        <v>0.41000000000000003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129</v>
      </c>
      <c r="AT246" s="230" t="s">
        <v>125</v>
      </c>
      <c r="AU246" s="230" t="s">
        <v>83</v>
      </c>
      <c r="AY246" s="16" t="s">
        <v>123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81</v>
      </c>
      <c r="BK246" s="231">
        <f>ROUND(I246*H246,2)</f>
        <v>0</v>
      </c>
      <c r="BL246" s="16" t="s">
        <v>129</v>
      </c>
      <c r="BM246" s="230" t="s">
        <v>444</v>
      </c>
    </row>
    <row r="247" s="2" customFormat="1" ht="23.4566" customHeight="1">
      <c r="A247" s="37"/>
      <c r="B247" s="38"/>
      <c r="C247" s="218" t="s">
        <v>445</v>
      </c>
      <c r="D247" s="218" t="s">
        <v>125</v>
      </c>
      <c r="E247" s="219" t="s">
        <v>446</v>
      </c>
      <c r="F247" s="220" t="s">
        <v>447</v>
      </c>
      <c r="G247" s="221" t="s">
        <v>348</v>
      </c>
      <c r="H247" s="222">
        <v>5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38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0.0040000000000000001</v>
      </c>
      <c r="T247" s="229">
        <f>S247*H247</f>
        <v>0.02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129</v>
      </c>
      <c r="AT247" s="230" t="s">
        <v>125</v>
      </c>
      <c r="AU247" s="230" t="s">
        <v>83</v>
      </c>
      <c r="AY247" s="16" t="s">
        <v>123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81</v>
      </c>
      <c r="BK247" s="231">
        <f>ROUND(I247*H247,2)</f>
        <v>0</v>
      </c>
      <c r="BL247" s="16" t="s">
        <v>129</v>
      </c>
      <c r="BM247" s="230" t="s">
        <v>448</v>
      </c>
    </row>
    <row r="248" s="2" customFormat="1" ht="21.0566" customHeight="1">
      <c r="A248" s="37"/>
      <c r="B248" s="38"/>
      <c r="C248" s="218" t="s">
        <v>449</v>
      </c>
      <c r="D248" s="218" t="s">
        <v>125</v>
      </c>
      <c r="E248" s="219" t="s">
        <v>450</v>
      </c>
      <c r="F248" s="220" t="s">
        <v>451</v>
      </c>
      <c r="G248" s="221" t="s">
        <v>348</v>
      </c>
      <c r="H248" s="222">
        <v>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38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0.28999999999999998</v>
      </c>
      <c r="T248" s="229">
        <f>S248*H248</f>
        <v>0.28999999999999998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129</v>
      </c>
      <c r="AT248" s="230" t="s">
        <v>125</v>
      </c>
      <c r="AU248" s="230" t="s">
        <v>83</v>
      </c>
      <c r="AY248" s="16" t="s">
        <v>123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81</v>
      </c>
      <c r="BK248" s="231">
        <f>ROUND(I248*H248,2)</f>
        <v>0</v>
      </c>
      <c r="BL248" s="16" t="s">
        <v>129</v>
      </c>
      <c r="BM248" s="230" t="s">
        <v>452</v>
      </c>
    </row>
    <row r="249" s="12" customFormat="1" ht="22.8" customHeight="1">
      <c r="A249" s="12"/>
      <c r="B249" s="202"/>
      <c r="C249" s="203"/>
      <c r="D249" s="204" t="s">
        <v>72</v>
      </c>
      <c r="E249" s="216" t="s">
        <v>453</v>
      </c>
      <c r="F249" s="216" t="s">
        <v>454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SUM(P250:P262)</f>
        <v>0</v>
      </c>
      <c r="Q249" s="210"/>
      <c r="R249" s="211">
        <f>SUM(R250:R262)</f>
        <v>0</v>
      </c>
      <c r="S249" s="210"/>
      <c r="T249" s="212">
        <f>SUM(T250:T262)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81</v>
      </c>
      <c r="AT249" s="214" t="s">
        <v>72</v>
      </c>
      <c r="AU249" s="214" t="s">
        <v>81</v>
      </c>
      <c r="AY249" s="213" t="s">
        <v>123</v>
      </c>
      <c r="BK249" s="215">
        <f>SUM(BK250:BK262)</f>
        <v>0</v>
      </c>
    </row>
    <row r="250" s="2" customFormat="1" ht="21.0566" customHeight="1">
      <c r="A250" s="37"/>
      <c r="B250" s="38"/>
      <c r="C250" s="218" t="s">
        <v>455</v>
      </c>
      <c r="D250" s="218" t="s">
        <v>125</v>
      </c>
      <c r="E250" s="219" t="s">
        <v>456</v>
      </c>
      <c r="F250" s="220" t="s">
        <v>457</v>
      </c>
      <c r="G250" s="221" t="s">
        <v>162</v>
      </c>
      <c r="H250" s="222">
        <v>1304.9000000000001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38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129</v>
      </c>
      <c r="AT250" s="230" t="s">
        <v>125</v>
      </c>
      <c r="AU250" s="230" t="s">
        <v>83</v>
      </c>
      <c r="AY250" s="16" t="s">
        <v>123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81</v>
      </c>
      <c r="BK250" s="231">
        <f>ROUND(I250*H250,2)</f>
        <v>0</v>
      </c>
      <c r="BL250" s="16" t="s">
        <v>129</v>
      </c>
      <c r="BM250" s="230" t="s">
        <v>458</v>
      </c>
    </row>
    <row r="251" s="13" customFormat="1">
      <c r="A251" s="13"/>
      <c r="B251" s="232"/>
      <c r="C251" s="233"/>
      <c r="D251" s="234" t="s">
        <v>147</v>
      </c>
      <c r="E251" s="235" t="s">
        <v>1</v>
      </c>
      <c r="F251" s="236" t="s">
        <v>459</v>
      </c>
      <c r="G251" s="233"/>
      <c r="H251" s="237">
        <v>1304.9000000000001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147</v>
      </c>
      <c r="AU251" s="243" t="s">
        <v>83</v>
      </c>
      <c r="AV251" s="13" t="s">
        <v>83</v>
      </c>
      <c r="AW251" s="13" t="s">
        <v>30</v>
      </c>
      <c r="AX251" s="13" t="s">
        <v>81</v>
      </c>
      <c r="AY251" s="243" t="s">
        <v>123</v>
      </c>
    </row>
    <row r="252" s="2" customFormat="1" ht="23.4566" customHeight="1">
      <c r="A252" s="37"/>
      <c r="B252" s="38"/>
      <c r="C252" s="218" t="s">
        <v>460</v>
      </c>
      <c r="D252" s="218" t="s">
        <v>125</v>
      </c>
      <c r="E252" s="219" t="s">
        <v>461</v>
      </c>
      <c r="F252" s="220" t="s">
        <v>462</v>
      </c>
      <c r="G252" s="221" t="s">
        <v>162</v>
      </c>
      <c r="H252" s="222">
        <v>11744.1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38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129</v>
      </c>
      <c r="AT252" s="230" t="s">
        <v>125</v>
      </c>
      <c r="AU252" s="230" t="s">
        <v>83</v>
      </c>
      <c r="AY252" s="16" t="s">
        <v>123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81</v>
      </c>
      <c r="BK252" s="231">
        <f>ROUND(I252*H252,2)</f>
        <v>0</v>
      </c>
      <c r="BL252" s="16" t="s">
        <v>129</v>
      </c>
      <c r="BM252" s="230" t="s">
        <v>463</v>
      </c>
    </row>
    <row r="253" s="13" customFormat="1">
      <c r="A253" s="13"/>
      <c r="B253" s="232"/>
      <c r="C253" s="233"/>
      <c r="D253" s="234" t="s">
        <v>147</v>
      </c>
      <c r="E253" s="235" t="s">
        <v>1</v>
      </c>
      <c r="F253" s="236" t="s">
        <v>464</v>
      </c>
      <c r="G253" s="233"/>
      <c r="H253" s="237">
        <v>11744.1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147</v>
      </c>
      <c r="AU253" s="243" t="s">
        <v>83</v>
      </c>
      <c r="AV253" s="13" t="s">
        <v>83</v>
      </c>
      <c r="AW253" s="13" t="s">
        <v>30</v>
      </c>
      <c r="AX253" s="13" t="s">
        <v>81</v>
      </c>
      <c r="AY253" s="243" t="s">
        <v>123</v>
      </c>
    </row>
    <row r="254" s="2" customFormat="1" ht="21.0566" customHeight="1">
      <c r="A254" s="37"/>
      <c r="B254" s="38"/>
      <c r="C254" s="218" t="s">
        <v>465</v>
      </c>
      <c r="D254" s="218" t="s">
        <v>125</v>
      </c>
      <c r="E254" s="219" t="s">
        <v>466</v>
      </c>
      <c r="F254" s="220" t="s">
        <v>467</v>
      </c>
      <c r="G254" s="221" t="s">
        <v>162</v>
      </c>
      <c r="H254" s="222">
        <v>4.165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38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129</v>
      </c>
      <c r="AT254" s="230" t="s">
        <v>125</v>
      </c>
      <c r="AU254" s="230" t="s">
        <v>83</v>
      </c>
      <c r="AY254" s="16" t="s">
        <v>123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81</v>
      </c>
      <c r="BK254" s="231">
        <f>ROUND(I254*H254,2)</f>
        <v>0</v>
      </c>
      <c r="BL254" s="16" t="s">
        <v>129</v>
      </c>
      <c r="BM254" s="230" t="s">
        <v>468</v>
      </c>
    </row>
    <row r="255" s="13" customFormat="1">
      <c r="A255" s="13"/>
      <c r="B255" s="232"/>
      <c r="C255" s="233"/>
      <c r="D255" s="234" t="s">
        <v>147</v>
      </c>
      <c r="E255" s="235" t="s">
        <v>1</v>
      </c>
      <c r="F255" s="236" t="s">
        <v>469</v>
      </c>
      <c r="G255" s="233"/>
      <c r="H255" s="237">
        <v>4.165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147</v>
      </c>
      <c r="AU255" s="243" t="s">
        <v>83</v>
      </c>
      <c r="AV255" s="13" t="s">
        <v>83</v>
      </c>
      <c r="AW255" s="13" t="s">
        <v>30</v>
      </c>
      <c r="AX255" s="13" t="s">
        <v>81</v>
      </c>
      <c r="AY255" s="243" t="s">
        <v>123</v>
      </c>
    </row>
    <row r="256" s="2" customFormat="1" ht="23.4566" customHeight="1">
      <c r="A256" s="37"/>
      <c r="B256" s="38"/>
      <c r="C256" s="218" t="s">
        <v>470</v>
      </c>
      <c r="D256" s="218" t="s">
        <v>125</v>
      </c>
      <c r="E256" s="219" t="s">
        <v>471</v>
      </c>
      <c r="F256" s="220" t="s">
        <v>472</v>
      </c>
      <c r="G256" s="221" t="s">
        <v>162</v>
      </c>
      <c r="H256" s="222">
        <v>37.484999999999999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38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129</v>
      </c>
      <c r="AT256" s="230" t="s">
        <v>125</v>
      </c>
      <c r="AU256" s="230" t="s">
        <v>83</v>
      </c>
      <c r="AY256" s="16" t="s">
        <v>123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81</v>
      </c>
      <c r="BK256" s="231">
        <f>ROUND(I256*H256,2)</f>
        <v>0</v>
      </c>
      <c r="BL256" s="16" t="s">
        <v>129</v>
      </c>
      <c r="BM256" s="230" t="s">
        <v>473</v>
      </c>
    </row>
    <row r="257" s="13" customFormat="1">
      <c r="A257" s="13"/>
      <c r="B257" s="232"/>
      <c r="C257" s="233"/>
      <c r="D257" s="234" t="s">
        <v>147</v>
      </c>
      <c r="E257" s="235" t="s">
        <v>1</v>
      </c>
      <c r="F257" s="236" t="s">
        <v>474</v>
      </c>
      <c r="G257" s="233"/>
      <c r="H257" s="237">
        <v>37.484999999999999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147</v>
      </c>
      <c r="AU257" s="243" t="s">
        <v>83</v>
      </c>
      <c r="AV257" s="13" t="s">
        <v>83</v>
      </c>
      <c r="AW257" s="13" t="s">
        <v>30</v>
      </c>
      <c r="AX257" s="13" t="s">
        <v>81</v>
      </c>
      <c r="AY257" s="243" t="s">
        <v>123</v>
      </c>
    </row>
    <row r="258" s="2" customFormat="1" ht="36.72453" customHeight="1">
      <c r="A258" s="37"/>
      <c r="B258" s="38"/>
      <c r="C258" s="218" t="s">
        <v>475</v>
      </c>
      <c r="D258" s="218" t="s">
        <v>125</v>
      </c>
      <c r="E258" s="219" t="s">
        <v>476</v>
      </c>
      <c r="F258" s="220" t="s">
        <v>477</v>
      </c>
      <c r="G258" s="221" t="s">
        <v>162</v>
      </c>
      <c r="H258" s="222">
        <v>4.165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38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129</v>
      </c>
      <c r="AT258" s="230" t="s">
        <v>125</v>
      </c>
      <c r="AU258" s="230" t="s">
        <v>83</v>
      </c>
      <c r="AY258" s="16" t="s">
        <v>123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81</v>
      </c>
      <c r="BK258" s="231">
        <f>ROUND(I258*H258,2)</f>
        <v>0</v>
      </c>
      <c r="BL258" s="16" t="s">
        <v>129</v>
      </c>
      <c r="BM258" s="230" t="s">
        <v>478</v>
      </c>
    </row>
    <row r="259" s="13" customFormat="1">
      <c r="A259" s="13"/>
      <c r="B259" s="232"/>
      <c r="C259" s="233"/>
      <c r="D259" s="234" t="s">
        <v>147</v>
      </c>
      <c r="E259" s="235" t="s">
        <v>1</v>
      </c>
      <c r="F259" s="236" t="s">
        <v>479</v>
      </c>
      <c r="G259" s="233"/>
      <c r="H259" s="237">
        <v>4.165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147</v>
      </c>
      <c r="AU259" s="243" t="s">
        <v>83</v>
      </c>
      <c r="AV259" s="13" t="s">
        <v>83</v>
      </c>
      <c r="AW259" s="13" t="s">
        <v>30</v>
      </c>
      <c r="AX259" s="13" t="s">
        <v>81</v>
      </c>
      <c r="AY259" s="243" t="s">
        <v>123</v>
      </c>
    </row>
    <row r="260" s="2" customFormat="1" ht="42.79245" customHeight="1">
      <c r="A260" s="37"/>
      <c r="B260" s="38"/>
      <c r="C260" s="218" t="s">
        <v>480</v>
      </c>
      <c r="D260" s="218" t="s">
        <v>125</v>
      </c>
      <c r="E260" s="219" t="s">
        <v>481</v>
      </c>
      <c r="F260" s="220" t="s">
        <v>482</v>
      </c>
      <c r="G260" s="221" t="s">
        <v>162</v>
      </c>
      <c r="H260" s="222">
        <v>838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38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129</v>
      </c>
      <c r="AT260" s="230" t="s">
        <v>125</v>
      </c>
      <c r="AU260" s="230" t="s">
        <v>83</v>
      </c>
      <c r="AY260" s="16" t="s">
        <v>123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81</v>
      </c>
      <c r="BK260" s="231">
        <f>ROUND(I260*H260,2)</f>
        <v>0</v>
      </c>
      <c r="BL260" s="16" t="s">
        <v>129</v>
      </c>
      <c r="BM260" s="230" t="s">
        <v>483</v>
      </c>
    </row>
    <row r="261" s="13" customFormat="1">
      <c r="A261" s="13"/>
      <c r="B261" s="232"/>
      <c r="C261" s="233"/>
      <c r="D261" s="234" t="s">
        <v>147</v>
      </c>
      <c r="E261" s="235" t="s">
        <v>1</v>
      </c>
      <c r="F261" s="236" t="s">
        <v>484</v>
      </c>
      <c r="G261" s="233"/>
      <c r="H261" s="237">
        <v>838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147</v>
      </c>
      <c r="AU261" s="243" t="s">
        <v>83</v>
      </c>
      <c r="AV261" s="13" t="s">
        <v>83</v>
      </c>
      <c r="AW261" s="13" t="s">
        <v>30</v>
      </c>
      <c r="AX261" s="13" t="s">
        <v>81</v>
      </c>
      <c r="AY261" s="243" t="s">
        <v>123</v>
      </c>
    </row>
    <row r="262" s="2" customFormat="1" ht="42.79245" customHeight="1">
      <c r="A262" s="37"/>
      <c r="B262" s="38"/>
      <c r="C262" s="218" t="s">
        <v>485</v>
      </c>
      <c r="D262" s="218" t="s">
        <v>125</v>
      </c>
      <c r="E262" s="219" t="s">
        <v>486</v>
      </c>
      <c r="F262" s="220" t="s">
        <v>487</v>
      </c>
      <c r="G262" s="221" t="s">
        <v>162</v>
      </c>
      <c r="H262" s="222">
        <v>466.89999999999998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38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129</v>
      </c>
      <c r="AT262" s="230" t="s">
        <v>125</v>
      </c>
      <c r="AU262" s="230" t="s">
        <v>83</v>
      </c>
      <c r="AY262" s="16" t="s">
        <v>123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81</v>
      </c>
      <c r="BK262" s="231">
        <f>ROUND(I262*H262,2)</f>
        <v>0</v>
      </c>
      <c r="BL262" s="16" t="s">
        <v>129</v>
      </c>
      <c r="BM262" s="230" t="s">
        <v>488</v>
      </c>
    </row>
    <row r="263" s="12" customFormat="1" ht="22.8" customHeight="1">
      <c r="A263" s="12"/>
      <c r="B263" s="202"/>
      <c r="C263" s="203"/>
      <c r="D263" s="204" t="s">
        <v>72</v>
      </c>
      <c r="E263" s="216" t="s">
        <v>489</v>
      </c>
      <c r="F263" s="216" t="s">
        <v>490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SUM(P264:P265)</f>
        <v>0</v>
      </c>
      <c r="Q263" s="210"/>
      <c r="R263" s="211">
        <f>SUM(R264:R265)</f>
        <v>0</v>
      </c>
      <c r="S263" s="210"/>
      <c r="T263" s="212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81</v>
      </c>
      <c r="AT263" s="214" t="s">
        <v>72</v>
      </c>
      <c r="AU263" s="214" t="s">
        <v>81</v>
      </c>
      <c r="AY263" s="213" t="s">
        <v>123</v>
      </c>
      <c r="BK263" s="215">
        <f>SUM(BK264:BK265)</f>
        <v>0</v>
      </c>
    </row>
    <row r="264" s="2" customFormat="1" ht="31.92453" customHeight="1">
      <c r="A264" s="37"/>
      <c r="B264" s="38"/>
      <c r="C264" s="218" t="s">
        <v>491</v>
      </c>
      <c r="D264" s="218" t="s">
        <v>125</v>
      </c>
      <c r="E264" s="219" t="s">
        <v>492</v>
      </c>
      <c r="F264" s="220" t="s">
        <v>493</v>
      </c>
      <c r="G264" s="221" t="s">
        <v>162</v>
      </c>
      <c r="H264" s="222">
        <v>367.48899999999998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38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129</v>
      </c>
      <c r="AT264" s="230" t="s">
        <v>125</v>
      </c>
      <c r="AU264" s="230" t="s">
        <v>83</v>
      </c>
      <c r="AY264" s="16" t="s">
        <v>123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81</v>
      </c>
      <c r="BK264" s="231">
        <f>ROUND(I264*H264,2)</f>
        <v>0</v>
      </c>
      <c r="BL264" s="16" t="s">
        <v>129</v>
      </c>
      <c r="BM264" s="230" t="s">
        <v>494</v>
      </c>
    </row>
    <row r="265" s="2" customFormat="1" ht="31.92453" customHeight="1">
      <c r="A265" s="37"/>
      <c r="B265" s="38"/>
      <c r="C265" s="218" t="s">
        <v>495</v>
      </c>
      <c r="D265" s="218" t="s">
        <v>125</v>
      </c>
      <c r="E265" s="219" t="s">
        <v>496</v>
      </c>
      <c r="F265" s="220" t="s">
        <v>497</v>
      </c>
      <c r="G265" s="221" t="s">
        <v>162</v>
      </c>
      <c r="H265" s="222">
        <v>367.48899999999998</v>
      </c>
      <c r="I265" s="223"/>
      <c r="J265" s="224">
        <f>ROUND(I265*H265,2)</f>
        <v>0</v>
      </c>
      <c r="K265" s="225"/>
      <c r="L265" s="43"/>
      <c r="M265" s="266" t="s">
        <v>1</v>
      </c>
      <c r="N265" s="267" t="s">
        <v>38</v>
      </c>
      <c r="O265" s="268"/>
      <c r="P265" s="269">
        <f>O265*H265</f>
        <v>0</v>
      </c>
      <c r="Q265" s="269">
        <v>0</v>
      </c>
      <c r="R265" s="269">
        <f>Q265*H265</f>
        <v>0</v>
      </c>
      <c r="S265" s="269">
        <v>0</v>
      </c>
      <c r="T265" s="27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129</v>
      </c>
      <c r="AT265" s="230" t="s">
        <v>125</v>
      </c>
      <c r="AU265" s="230" t="s">
        <v>83</v>
      </c>
      <c r="AY265" s="16" t="s">
        <v>123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81</v>
      </c>
      <c r="BK265" s="231">
        <f>ROUND(I265*H265,2)</f>
        <v>0</v>
      </c>
      <c r="BL265" s="16" t="s">
        <v>129</v>
      </c>
      <c r="BM265" s="230" t="s">
        <v>498</v>
      </c>
    </row>
    <row r="266" s="2" customFormat="1" ht="6.96" customHeight="1">
      <c r="A266" s="37"/>
      <c r="B266" s="65"/>
      <c r="C266" s="66"/>
      <c r="D266" s="66"/>
      <c r="E266" s="66"/>
      <c r="F266" s="66"/>
      <c r="G266" s="66"/>
      <c r="H266" s="66"/>
      <c r="I266" s="66"/>
      <c r="J266" s="66"/>
      <c r="K266" s="66"/>
      <c r="L266" s="43"/>
      <c r="M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</row>
  </sheetData>
  <sheetProtection sheet="1" autoFilter="0" formatColumns="0" formatRows="0" objects="1" scenarios="1" spinCount="100000" saltValue="Jj5HN4lreSG/lGe5Vk4djOCkUw0aaPEzGBXhFXy25aCjqu+p7K0YDfm/MO52lw4j1jJooeElKt0SB7fFLc+woQ==" hashValue="SihR3P1Qbvpm5yyjCB1TocAFBxtr1P0E22vaU8hO0qiK3ZbxPhPBdXBzFUcg0EykjAU6NZPmr4XxXd4+EuLEjA==" algorithmName="SHA-512" password="CC35"/>
  <autoFilter ref="C125:K26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hidden="1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30189" customHeight="1">
      <c r="B7" s="19"/>
      <c r="E7" s="140" t="str">
        <f>'Rekapitulace stavby'!K6</f>
        <v>Kolín - lokalita Spálenka - chodník, komunikace, cyklotrasy, VO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30189" customHeight="1">
      <c r="A9" s="37"/>
      <c r="B9" s="43"/>
      <c r="C9" s="37"/>
      <c r="D9" s="37"/>
      <c r="E9" s="141" t="s">
        <v>499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30189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ROUND((SUM(BE121:BE175)),  2)</f>
        <v>0</v>
      </c>
      <c r="G33" s="37"/>
      <c r="H33" s="37"/>
      <c r="I33" s="154">
        <v>0.20999999999999999</v>
      </c>
      <c r="J33" s="153">
        <f>ROUND(((SUM(BE121:BE175))*I33),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39</v>
      </c>
      <c r="F34" s="153">
        <f>ROUND((SUM(BF121:BF175)),  2)</f>
        <v>0</v>
      </c>
      <c r="G34" s="37"/>
      <c r="H34" s="37"/>
      <c r="I34" s="154">
        <v>0.12</v>
      </c>
      <c r="J34" s="153">
        <f>ROUND(((SUM(BF121:BF175))*I34),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30189" customHeight="1">
      <c r="A85" s="37"/>
      <c r="B85" s="38"/>
      <c r="C85" s="39"/>
      <c r="D85" s="39"/>
      <c r="E85" s="173" t="str">
        <f>E7</f>
        <v>Kolín - lokalita Spálenka - chodník, komunikace, cyklotrasy, VO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30189" customHeight="1">
      <c r="A87" s="37"/>
      <c r="B87" s="38"/>
      <c r="C87" s="39"/>
      <c r="D87" s="39"/>
      <c r="E87" s="75" t="str">
        <f>E9</f>
        <v>SO 401 -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18. 2. 2025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3056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3056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500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501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502</v>
      </c>
      <c r="E99" s="181"/>
      <c r="F99" s="181"/>
      <c r="G99" s="181"/>
      <c r="H99" s="181"/>
      <c r="I99" s="181"/>
      <c r="J99" s="182">
        <f>J140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503</v>
      </c>
      <c r="E100" s="181"/>
      <c r="F100" s="181"/>
      <c r="G100" s="181"/>
      <c r="H100" s="181"/>
      <c r="I100" s="181"/>
      <c r="J100" s="182">
        <f>J158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504</v>
      </c>
      <c r="E101" s="181"/>
      <c r="F101" s="181"/>
      <c r="G101" s="181"/>
      <c r="H101" s="181"/>
      <c r="I101" s="181"/>
      <c r="J101" s="182">
        <f>J168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30189" customHeight="1">
      <c r="A111" s="37"/>
      <c r="B111" s="38"/>
      <c r="C111" s="39"/>
      <c r="D111" s="39"/>
      <c r="E111" s="173" t="str">
        <f>E7</f>
        <v>Kolín - lokalita Spálenka - chodník, komunikace, cyklotrasy, VO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30189" customHeight="1">
      <c r="A113" s="37"/>
      <c r="B113" s="38"/>
      <c r="C113" s="39"/>
      <c r="D113" s="39"/>
      <c r="E113" s="75" t="str">
        <f>E9</f>
        <v>SO 401 - Veřejné osvětlení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18. 2. 2025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30566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30566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109</v>
      </c>
      <c r="D120" s="193" t="s">
        <v>58</v>
      </c>
      <c r="E120" s="193" t="s">
        <v>54</v>
      </c>
      <c r="F120" s="193" t="s">
        <v>55</v>
      </c>
      <c r="G120" s="193" t="s">
        <v>110</v>
      </c>
      <c r="H120" s="193" t="s">
        <v>111</v>
      </c>
      <c r="I120" s="193" t="s">
        <v>112</v>
      </c>
      <c r="J120" s="194" t="s">
        <v>95</v>
      </c>
      <c r="K120" s="195" t="s">
        <v>113</v>
      </c>
      <c r="L120" s="196"/>
      <c r="M120" s="99" t="s">
        <v>1</v>
      </c>
      <c r="N120" s="100" t="s">
        <v>37</v>
      </c>
      <c r="O120" s="100" t="s">
        <v>114</v>
      </c>
      <c r="P120" s="100" t="s">
        <v>115</v>
      </c>
      <c r="Q120" s="100" t="s">
        <v>116</v>
      </c>
      <c r="R120" s="100" t="s">
        <v>117</v>
      </c>
      <c r="S120" s="100" t="s">
        <v>118</v>
      </c>
      <c r="T120" s="101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120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P122+P124+P140+P158+P168</f>
        <v>0</v>
      </c>
      <c r="Q121" s="103"/>
      <c r="R121" s="199">
        <f>R122+R124+R140+R158+R168</f>
        <v>0</v>
      </c>
      <c r="S121" s="103"/>
      <c r="T121" s="200">
        <f>T122+T124+T140+T158+T168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97</v>
      </c>
      <c r="BK121" s="201">
        <f>BK122+BK124+BK140+BK158+BK168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505</v>
      </c>
      <c r="F122" s="205" t="s">
        <v>506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123</v>
      </c>
      <c r="BK122" s="215">
        <f>BK123</f>
        <v>0</v>
      </c>
    </row>
    <row r="123" s="2" customFormat="1" ht="16.30189" customHeight="1">
      <c r="A123" s="37"/>
      <c r="B123" s="38"/>
      <c r="C123" s="218" t="s">
        <v>81</v>
      </c>
      <c r="D123" s="218" t="s">
        <v>125</v>
      </c>
      <c r="E123" s="219" t="s">
        <v>507</v>
      </c>
      <c r="F123" s="220" t="s">
        <v>508</v>
      </c>
      <c r="G123" s="221" t="s">
        <v>128</v>
      </c>
      <c r="H123" s="222">
        <v>12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129</v>
      </c>
      <c r="AT123" s="230" t="s">
        <v>125</v>
      </c>
      <c r="AU123" s="230" t="s">
        <v>81</v>
      </c>
      <c r="AY123" s="16" t="s">
        <v>123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81</v>
      </c>
      <c r="BK123" s="231">
        <f>ROUND(I123*H123,2)</f>
        <v>0</v>
      </c>
      <c r="BL123" s="16" t="s">
        <v>129</v>
      </c>
      <c r="BM123" s="230" t="s">
        <v>83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509</v>
      </c>
      <c r="F124" s="205" t="s">
        <v>510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SUM(P125:P139)</f>
        <v>0</v>
      </c>
      <c r="Q124" s="210"/>
      <c r="R124" s="211">
        <f>SUM(R125:R139)</f>
        <v>0</v>
      </c>
      <c r="S124" s="210"/>
      <c r="T124" s="212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123</v>
      </c>
      <c r="BK124" s="215">
        <f>SUM(BK125:BK139)</f>
        <v>0</v>
      </c>
    </row>
    <row r="125" s="2" customFormat="1" ht="16.30189" customHeight="1">
      <c r="A125" s="37"/>
      <c r="B125" s="38"/>
      <c r="C125" s="218" t="s">
        <v>83</v>
      </c>
      <c r="D125" s="218" t="s">
        <v>125</v>
      </c>
      <c r="E125" s="219" t="s">
        <v>511</v>
      </c>
      <c r="F125" s="220" t="s">
        <v>512</v>
      </c>
      <c r="G125" s="221" t="s">
        <v>513</v>
      </c>
      <c r="H125" s="222">
        <v>16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129</v>
      </c>
      <c r="AT125" s="230" t="s">
        <v>125</v>
      </c>
      <c r="AU125" s="230" t="s">
        <v>81</v>
      </c>
      <c r="AY125" s="16" t="s">
        <v>123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81</v>
      </c>
      <c r="BK125" s="231">
        <f>ROUND(I125*H125,2)</f>
        <v>0</v>
      </c>
      <c r="BL125" s="16" t="s">
        <v>129</v>
      </c>
      <c r="BM125" s="230" t="s">
        <v>129</v>
      </c>
    </row>
    <row r="126" s="2" customFormat="1" ht="16.30189" customHeight="1">
      <c r="A126" s="37"/>
      <c r="B126" s="38"/>
      <c r="C126" s="218" t="s">
        <v>134</v>
      </c>
      <c r="D126" s="218" t="s">
        <v>125</v>
      </c>
      <c r="E126" s="219" t="s">
        <v>514</v>
      </c>
      <c r="F126" s="220" t="s">
        <v>515</v>
      </c>
      <c r="G126" s="221" t="s">
        <v>513</v>
      </c>
      <c r="H126" s="222">
        <v>2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129</v>
      </c>
      <c r="AT126" s="230" t="s">
        <v>125</v>
      </c>
      <c r="AU126" s="230" t="s">
        <v>81</v>
      </c>
      <c r="AY126" s="16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81</v>
      </c>
      <c r="BK126" s="231">
        <f>ROUND(I126*H126,2)</f>
        <v>0</v>
      </c>
      <c r="BL126" s="16" t="s">
        <v>129</v>
      </c>
      <c r="BM126" s="230" t="s">
        <v>149</v>
      </c>
    </row>
    <row r="127" s="2" customFormat="1" ht="31.92453" customHeight="1">
      <c r="A127" s="37"/>
      <c r="B127" s="38"/>
      <c r="C127" s="218" t="s">
        <v>129</v>
      </c>
      <c r="D127" s="218" t="s">
        <v>125</v>
      </c>
      <c r="E127" s="219" t="s">
        <v>516</v>
      </c>
      <c r="F127" s="220" t="s">
        <v>517</v>
      </c>
      <c r="G127" s="221" t="s">
        <v>137</v>
      </c>
      <c r="H127" s="222">
        <v>96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129</v>
      </c>
      <c r="AT127" s="230" t="s">
        <v>125</v>
      </c>
      <c r="AU127" s="230" t="s">
        <v>81</v>
      </c>
      <c r="AY127" s="16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129</v>
      </c>
      <c r="BM127" s="230" t="s">
        <v>159</v>
      </c>
    </row>
    <row r="128" s="2" customFormat="1" ht="23.4566" customHeight="1">
      <c r="A128" s="37"/>
      <c r="B128" s="38"/>
      <c r="C128" s="218" t="s">
        <v>142</v>
      </c>
      <c r="D128" s="218" t="s">
        <v>125</v>
      </c>
      <c r="E128" s="219" t="s">
        <v>518</v>
      </c>
      <c r="F128" s="220" t="s">
        <v>519</v>
      </c>
      <c r="G128" s="221" t="s">
        <v>137</v>
      </c>
      <c r="H128" s="222">
        <v>500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129</v>
      </c>
      <c r="AT128" s="230" t="s">
        <v>125</v>
      </c>
      <c r="AU128" s="230" t="s">
        <v>81</v>
      </c>
      <c r="AY128" s="16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129</v>
      </c>
      <c r="BM128" s="230" t="s">
        <v>172</v>
      </c>
    </row>
    <row r="129" s="2" customFormat="1" ht="21.0566" customHeight="1">
      <c r="A129" s="37"/>
      <c r="B129" s="38"/>
      <c r="C129" s="218" t="s">
        <v>149</v>
      </c>
      <c r="D129" s="218" t="s">
        <v>125</v>
      </c>
      <c r="E129" s="219" t="s">
        <v>520</v>
      </c>
      <c r="F129" s="220" t="s">
        <v>521</v>
      </c>
      <c r="G129" s="221" t="s">
        <v>513</v>
      </c>
      <c r="H129" s="222">
        <v>48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129</v>
      </c>
      <c r="AT129" s="230" t="s">
        <v>125</v>
      </c>
      <c r="AU129" s="230" t="s">
        <v>81</v>
      </c>
      <c r="AY129" s="16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129</v>
      </c>
      <c r="BM129" s="230" t="s">
        <v>8</v>
      </c>
    </row>
    <row r="130" s="2" customFormat="1" ht="16.30189" customHeight="1">
      <c r="A130" s="37"/>
      <c r="B130" s="38"/>
      <c r="C130" s="218" t="s">
        <v>154</v>
      </c>
      <c r="D130" s="218" t="s">
        <v>125</v>
      </c>
      <c r="E130" s="219" t="s">
        <v>522</v>
      </c>
      <c r="F130" s="220" t="s">
        <v>523</v>
      </c>
      <c r="G130" s="221" t="s">
        <v>513</v>
      </c>
      <c r="H130" s="222">
        <v>68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129</v>
      </c>
      <c r="AT130" s="230" t="s">
        <v>125</v>
      </c>
      <c r="AU130" s="230" t="s">
        <v>81</v>
      </c>
      <c r="AY130" s="16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129</v>
      </c>
      <c r="BM130" s="230" t="s">
        <v>191</v>
      </c>
    </row>
    <row r="131" s="2" customFormat="1" ht="16.30189" customHeight="1">
      <c r="A131" s="37"/>
      <c r="B131" s="38"/>
      <c r="C131" s="218" t="s">
        <v>159</v>
      </c>
      <c r="D131" s="218" t="s">
        <v>125</v>
      </c>
      <c r="E131" s="219" t="s">
        <v>524</v>
      </c>
      <c r="F131" s="220" t="s">
        <v>525</v>
      </c>
      <c r="G131" s="221" t="s">
        <v>513</v>
      </c>
      <c r="H131" s="222">
        <v>16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129</v>
      </c>
      <c r="AT131" s="230" t="s">
        <v>125</v>
      </c>
      <c r="AU131" s="230" t="s">
        <v>81</v>
      </c>
      <c r="AY131" s="16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129</v>
      </c>
      <c r="BM131" s="230" t="s">
        <v>201</v>
      </c>
    </row>
    <row r="132" s="2" customFormat="1" ht="16.30189" customHeight="1">
      <c r="A132" s="37"/>
      <c r="B132" s="38"/>
      <c r="C132" s="218" t="s">
        <v>165</v>
      </c>
      <c r="D132" s="218" t="s">
        <v>125</v>
      </c>
      <c r="E132" s="219" t="s">
        <v>526</v>
      </c>
      <c r="F132" s="220" t="s">
        <v>527</v>
      </c>
      <c r="G132" s="221" t="s">
        <v>513</v>
      </c>
      <c r="H132" s="222">
        <v>16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129</v>
      </c>
      <c r="AT132" s="230" t="s">
        <v>125</v>
      </c>
      <c r="AU132" s="230" t="s">
        <v>81</v>
      </c>
      <c r="AY132" s="16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129</v>
      </c>
      <c r="BM132" s="230" t="s">
        <v>206</v>
      </c>
    </row>
    <row r="133" s="2" customFormat="1" ht="21.0566" customHeight="1">
      <c r="A133" s="37"/>
      <c r="B133" s="38"/>
      <c r="C133" s="218" t="s">
        <v>172</v>
      </c>
      <c r="D133" s="218" t="s">
        <v>125</v>
      </c>
      <c r="E133" s="219" t="s">
        <v>528</v>
      </c>
      <c r="F133" s="220" t="s">
        <v>529</v>
      </c>
      <c r="G133" s="221" t="s">
        <v>137</v>
      </c>
      <c r="H133" s="222">
        <v>500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129</v>
      </c>
      <c r="AT133" s="230" t="s">
        <v>125</v>
      </c>
      <c r="AU133" s="230" t="s">
        <v>81</v>
      </c>
      <c r="AY133" s="16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129</v>
      </c>
      <c r="BM133" s="230" t="s">
        <v>213</v>
      </c>
    </row>
    <row r="134" s="2" customFormat="1" ht="23.4566" customHeight="1">
      <c r="A134" s="37"/>
      <c r="B134" s="38"/>
      <c r="C134" s="218" t="s">
        <v>177</v>
      </c>
      <c r="D134" s="218" t="s">
        <v>125</v>
      </c>
      <c r="E134" s="219" t="s">
        <v>530</v>
      </c>
      <c r="F134" s="220" t="s">
        <v>531</v>
      </c>
      <c r="G134" s="221" t="s">
        <v>137</v>
      </c>
      <c r="H134" s="222">
        <v>500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129</v>
      </c>
      <c r="AT134" s="230" t="s">
        <v>125</v>
      </c>
      <c r="AU134" s="230" t="s">
        <v>81</v>
      </c>
      <c r="AY134" s="16" t="s">
        <v>123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129</v>
      </c>
      <c r="BM134" s="230" t="s">
        <v>223</v>
      </c>
    </row>
    <row r="135" s="2" customFormat="1" ht="21.0566" customHeight="1">
      <c r="A135" s="37"/>
      <c r="B135" s="38"/>
      <c r="C135" s="218" t="s">
        <v>8</v>
      </c>
      <c r="D135" s="218" t="s">
        <v>125</v>
      </c>
      <c r="E135" s="219" t="s">
        <v>532</v>
      </c>
      <c r="F135" s="220" t="s">
        <v>533</v>
      </c>
      <c r="G135" s="221" t="s">
        <v>513</v>
      </c>
      <c r="H135" s="222">
        <v>41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129</v>
      </c>
      <c r="AT135" s="230" t="s">
        <v>125</v>
      </c>
      <c r="AU135" s="230" t="s">
        <v>81</v>
      </c>
      <c r="AY135" s="16" t="s">
        <v>123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129</v>
      </c>
      <c r="BM135" s="230" t="s">
        <v>232</v>
      </c>
    </row>
    <row r="136" s="2" customFormat="1" ht="23.4566" customHeight="1">
      <c r="A136" s="37"/>
      <c r="B136" s="38"/>
      <c r="C136" s="218" t="s">
        <v>186</v>
      </c>
      <c r="D136" s="218" t="s">
        <v>125</v>
      </c>
      <c r="E136" s="219" t="s">
        <v>534</v>
      </c>
      <c r="F136" s="220" t="s">
        <v>535</v>
      </c>
      <c r="G136" s="221" t="s">
        <v>513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129</v>
      </c>
      <c r="AT136" s="230" t="s">
        <v>125</v>
      </c>
      <c r="AU136" s="230" t="s">
        <v>81</v>
      </c>
      <c r="AY136" s="16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129</v>
      </c>
      <c r="BM136" s="230" t="s">
        <v>242</v>
      </c>
    </row>
    <row r="137" s="2" customFormat="1" ht="21.0566" customHeight="1">
      <c r="A137" s="37"/>
      <c r="B137" s="38"/>
      <c r="C137" s="218" t="s">
        <v>191</v>
      </c>
      <c r="D137" s="218" t="s">
        <v>125</v>
      </c>
      <c r="E137" s="219" t="s">
        <v>536</v>
      </c>
      <c r="F137" s="220" t="s">
        <v>537</v>
      </c>
      <c r="G137" s="221" t="s">
        <v>513</v>
      </c>
      <c r="H137" s="222">
        <v>16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129</v>
      </c>
      <c r="AT137" s="230" t="s">
        <v>125</v>
      </c>
      <c r="AU137" s="230" t="s">
        <v>81</v>
      </c>
      <c r="AY137" s="16" t="s">
        <v>123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129</v>
      </c>
      <c r="BM137" s="230" t="s">
        <v>251</v>
      </c>
    </row>
    <row r="138" s="2" customFormat="1" ht="16.30189" customHeight="1">
      <c r="A138" s="37"/>
      <c r="B138" s="38"/>
      <c r="C138" s="218" t="s">
        <v>198</v>
      </c>
      <c r="D138" s="218" t="s">
        <v>125</v>
      </c>
      <c r="E138" s="219" t="s">
        <v>538</v>
      </c>
      <c r="F138" s="220" t="s">
        <v>539</v>
      </c>
      <c r="G138" s="221" t="s">
        <v>513</v>
      </c>
      <c r="H138" s="222">
        <v>16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129</v>
      </c>
      <c r="AT138" s="230" t="s">
        <v>125</v>
      </c>
      <c r="AU138" s="230" t="s">
        <v>81</v>
      </c>
      <c r="AY138" s="16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129</v>
      </c>
      <c r="BM138" s="230" t="s">
        <v>261</v>
      </c>
    </row>
    <row r="139" s="2" customFormat="1" ht="23.4566" customHeight="1">
      <c r="A139" s="37"/>
      <c r="B139" s="38"/>
      <c r="C139" s="218" t="s">
        <v>201</v>
      </c>
      <c r="D139" s="218" t="s">
        <v>125</v>
      </c>
      <c r="E139" s="219" t="s">
        <v>540</v>
      </c>
      <c r="F139" s="220" t="s">
        <v>541</v>
      </c>
      <c r="G139" s="221" t="s">
        <v>542</v>
      </c>
      <c r="H139" s="222">
        <v>2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129</v>
      </c>
      <c r="AT139" s="230" t="s">
        <v>125</v>
      </c>
      <c r="AU139" s="230" t="s">
        <v>81</v>
      </c>
      <c r="AY139" s="16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129</v>
      </c>
      <c r="BM139" s="230" t="s">
        <v>268</v>
      </c>
    </row>
    <row r="140" s="12" customFormat="1" ht="25.92" customHeight="1">
      <c r="A140" s="12"/>
      <c r="B140" s="202"/>
      <c r="C140" s="203"/>
      <c r="D140" s="204" t="s">
        <v>72</v>
      </c>
      <c r="E140" s="205" t="s">
        <v>543</v>
      </c>
      <c r="F140" s="205" t="s">
        <v>544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SUM(P141:P157)</f>
        <v>0</v>
      </c>
      <c r="Q140" s="210"/>
      <c r="R140" s="211">
        <f>SUM(R141:R157)</f>
        <v>0</v>
      </c>
      <c r="S140" s="210"/>
      <c r="T140" s="212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73</v>
      </c>
      <c r="AY140" s="213" t="s">
        <v>123</v>
      </c>
      <c r="BK140" s="215">
        <f>SUM(BK141:BK157)</f>
        <v>0</v>
      </c>
    </row>
    <row r="141" s="2" customFormat="1" ht="16.30189" customHeight="1">
      <c r="A141" s="37"/>
      <c r="B141" s="38"/>
      <c r="C141" s="218" t="s">
        <v>203</v>
      </c>
      <c r="D141" s="218" t="s">
        <v>125</v>
      </c>
      <c r="E141" s="219" t="s">
        <v>81</v>
      </c>
      <c r="F141" s="220" t="s">
        <v>545</v>
      </c>
      <c r="G141" s="221" t="s">
        <v>513</v>
      </c>
      <c r="H141" s="222">
        <v>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129</v>
      </c>
      <c r="AT141" s="230" t="s">
        <v>125</v>
      </c>
      <c r="AU141" s="230" t="s">
        <v>81</v>
      </c>
      <c r="AY141" s="16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129</v>
      </c>
      <c r="BM141" s="230" t="s">
        <v>276</v>
      </c>
    </row>
    <row r="142" s="2" customFormat="1" ht="23.4566" customHeight="1">
      <c r="A142" s="37"/>
      <c r="B142" s="38"/>
      <c r="C142" s="218" t="s">
        <v>206</v>
      </c>
      <c r="D142" s="218" t="s">
        <v>125</v>
      </c>
      <c r="E142" s="219" t="s">
        <v>546</v>
      </c>
      <c r="F142" s="220" t="s">
        <v>547</v>
      </c>
      <c r="G142" s="221" t="s">
        <v>513</v>
      </c>
      <c r="H142" s="222">
        <v>16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129</v>
      </c>
      <c r="AT142" s="230" t="s">
        <v>125</v>
      </c>
      <c r="AU142" s="230" t="s">
        <v>81</v>
      </c>
      <c r="AY142" s="16" t="s">
        <v>123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129</v>
      </c>
      <c r="BM142" s="230" t="s">
        <v>284</v>
      </c>
    </row>
    <row r="143" s="2" customFormat="1" ht="16.30189" customHeight="1">
      <c r="A143" s="37"/>
      <c r="B143" s="38"/>
      <c r="C143" s="218" t="s">
        <v>209</v>
      </c>
      <c r="D143" s="218" t="s">
        <v>125</v>
      </c>
      <c r="E143" s="219" t="s">
        <v>548</v>
      </c>
      <c r="F143" s="220" t="s">
        <v>549</v>
      </c>
      <c r="G143" s="221" t="s">
        <v>513</v>
      </c>
      <c r="H143" s="222">
        <v>16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129</v>
      </c>
      <c r="AT143" s="230" t="s">
        <v>125</v>
      </c>
      <c r="AU143" s="230" t="s">
        <v>81</v>
      </c>
      <c r="AY143" s="16" t="s">
        <v>123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129</v>
      </c>
      <c r="BM143" s="230" t="s">
        <v>295</v>
      </c>
    </row>
    <row r="144" s="2" customFormat="1" ht="16.30189" customHeight="1">
      <c r="A144" s="37"/>
      <c r="B144" s="38"/>
      <c r="C144" s="218" t="s">
        <v>213</v>
      </c>
      <c r="D144" s="218" t="s">
        <v>125</v>
      </c>
      <c r="E144" s="219" t="s">
        <v>550</v>
      </c>
      <c r="F144" s="220" t="s">
        <v>551</v>
      </c>
      <c r="G144" s="221" t="s">
        <v>513</v>
      </c>
      <c r="H144" s="222">
        <v>25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129</v>
      </c>
      <c r="AT144" s="230" t="s">
        <v>125</v>
      </c>
      <c r="AU144" s="230" t="s">
        <v>81</v>
      </c>
      <c r="AY144" s="16" t="s">
        <v>123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129</v>
      </c>
      <c r="BM144" s="230" t="s">
        <v>304</v>
      </c>
    </row>
    <row r="145" s="2" customFormat="1" ht="16.30189" customHeight="1">
      <c r="A145" s="37"/>
      <c r="B145" s="38"/>
      <c r="C145" s="218" t="s">
        <v>7</v>
      </c>
      <c r="D145" s="218" t="s">
        <v>125</v>
      </c>
      <c r="E145" s="219" t="s">
        <v>552</v>
      </c>
      <c r="F145" s="220" t="s">
        <v>553</v>
      </c>
      <c r="G145" s="221" t="s">
        <v>137</v>
      </c>
      <c r="H145" s="222">
        <v>500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129</v>
      </c>
      <c r="AT145" s="230" t="s">
        <v>125</v>
      </c>
      <c r="AU145" s="230" t="s">
        <v>81</v>
      </c>
      <c r="AY145" s="16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129</v>
      </c>
      <c r="BM145" s="230" t="s">
        <v>316</v>
      </c>
    </row>
    <row r="146" s="2" customFormat="1" ht="16.30189" customHeight="1">
      <c r="A146" s="37"/>
      <c r="B146" s="38"/>
      <c r="C146" s="218" t="s">
        <v>223</v>
      </c>
      <c r="D146" s="218" t="s">
        <v>125</v>
      </c>
      <c r="E146" s="219" t="s">
        <v>554</v>
      </c>
      <c r="F146" s="220" t="s">
        <v>555</v>
      </c>
      <c r="G146" s="221" t="s">
        <v>137</v>
      </c>
      <c r="H146" s="222">
        <v>96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129</v>
      </c>
      <c r="AT146" s="230" t="s">
        <v>125</v>
      </c>
      <c r="AU146" s="230" t="s">
        <v>81</v>
      </c>
      <c r="AY146" s="16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129</v>
      </c>
      <c r="BM146" s="230" t="s">
        <v>327</v>
      </c>
    </row>
    <row r="147" s="2" customFormat="1" ht="16.30189" customHeight="1">
      <c r="A147" s="37"/>
      <c r="B147" s="38"/>
      <c r="C147" s="218" t="s">
        <v>228</v>
      </c>
      <c r="D147" s="218" t="s">
        <v>125</v>
      </c>
      <c r="E147" s="219" t="s">
        <v>556</v>
      </c>
      <c r="F147" s="220" t="s">
        <v>557</v>
      </c>
      <c r="G147" s="221" t="s">
        <v>235</v>
      </c>
      <c r="H147" s="222">
        <v>500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129</v>
      </c>
      <c r="AT147" s="230" t="s">
        <v>125</v>
      </c>
      <c r="AU147" s="230" t="s">
        <v>81</v>
      </c>
      <c r="AY147" s="16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81</v>
      </c>
      <c r="BK147" s="231">
        <f>ROUND(I147*H147,2)</f>
        <v>0</v>
      </c>
      <c r="BL147" s="16" t="s">
        <v>129</v>
      </c>
      <c r="BM147" s="230" t="s">
        <v>337</v>
      </c>
    </row>
    <row r="148" s="2" customFormat="1" ht="23.4566" customHeight="1">
      <c r="A148" s="37"/>
      <c r="B148" s="38"/>
      <c r="C148" s="218" t="s">
        <v>232</v>
      </c>
      <c r="D148" s="218" t="s">
        <v>125</v>
      </c>
      <c r="E148" s="219" t="s">
        <v>558</v>
      </c>
      <c r="F148" s="220" t="s">
        <v>559</v>
      </c>
      <c r="G148" s="221" t="s">
        <v>513</v>
      </c>
      <c r="H148" s="222">
        <v>16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129</v>
      </c>
      <c r="AT148" s="230" t="s">
        <v>125</v>
      </c>
      <c r="AU148" s="230" t="s">
        <v>81</v>
      </c>
      <c r="AY148" s="16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129</v>
      </c>
      <c r="BM148" s="230" t="s">
        <v>345</v>
      </c>
    </row>
    <row r="149" s="2" customFormat="1" ht="31.92453" customHeight="1">
      <c r="A149" s="37"/>
      <c r="B149" s="38"/>
      <c r="C149" s="218" t="s">
        <v>238</v>
      </c>
      <c r="D149" s="218" t="s">
        <v>125</v>
      </c>
      <c r="E149" s="219" t="s">
        <v>560</v>
      </c>
      <c r="F149" s="220" t="s">
        <v>561</v>
      </c>
      <c r="G149" s="221" t="s">
        <v>513</v>
      </c>
      <c r="H149" s="222">
        <v>16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129</v>
      </c>
      <c r="AT149" s="230" t="s">
        <v>125</v>
      </c>
      <c r="AU149" s="230" t="s">
        <v>81</v>
      </c>
      <c r="AY149" s="16" t="s">
        <v>123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81</v>
      </c>
      <c r="BK149" s="231">
        <f>ROUND(I149*H149,2)</f>
        <v>0</v>
      </c>
      <c r="BL149" s="16" t="s">
        <v>129</v>
      </c>
      <c r="BM149" s="230" t="s">
        <v>354</v>
      </c>
    </row>
    <row r="150" s="2" customFormat="1" ht="16.30189" customHeight="1">
      <c r="A150" s="37"/>
      <c r="B150" s="38"/>
      <c r="C150" s="218" t="s">
        <v>242</v>
      </c>
      <c r="D150" s="218" t="s">
        <v>125</v>
      </c>
      <c r="E150" s="219" t="s">
        <v>562</v>
      </c>
      <c r="F150" s="220" t="s">
        <v>563</v>
      </c>
      <c r="G150" s="221" t="s">
        <v>513</v>
      </c>
      <c r="H150" s="222">
        <v>16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129</v>
      </c>
      <c r="AT150" s="230" t="s">
        <v>125</v>
      </c>
      <c r="AU150" s="230" t="s">
        <v>81</v>
      </c>
      <c r="AY150" s="16" t="s">
        <v>123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129</v>
      </c>
      <c r="BM150" s="230" t="s">
        <v>363</v>
      </c>
    </row>
    <row r="151" s="2" customFormat="1" ht="16.30189" customHeight="1">
      <c r="A151" s="37"/>
      <c r="B151" s="38"/>
      <c r="C151" s="218" t="s">
        <v>247</v>
      </c>
      <c r="D151" s="218" t="s">
        <v>125</v>
      </c>
      <c r="E151" s="219" t="s">
        <v>142</v>
      </c>
      <c r="F151" s="220" t="s">
        <v>564</v>
      </c>
      <c r="G151" s="221" t="s">
        <v>513</v>
      </c>
      <c r="H151" s="222">
        <v>2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129</v>
      </c>
      <c r="AT151" s="230" t="s">
        <v>125</v>
      </c>
      <c r="AU151" s="230" t="s">
        <v>81</v>
      </c>
      <c r="AY151" s="16" t="s">
        <v>123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129</v>
      </c>
      <c r="BM151" s="230" t="s">
        <v>372</v>
      </c>
    </row>
    <row r="152" s="2" customFormat="1" ht="16.30189" customHeight="1">
      <c r="A152" s="37"/>
      <c r="B152" s="38"/>
      <c r="C152" s="218" t="s">
        <v>251</v>
      </c>
      <c r="D152" s="218" t="s">
        <v>125</v>
      </c>
      <c r="E152" s="219" t="s">
        <v>149</v>
      </c>
      <c r="F152" s="220" t="s">
        <v>565</v>
      </c>
      <c r="G152" s="221" t="s">
        <v>513</v>
      </c>
      <c r="H152" s="222">
        <v>16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129</v>
      </c>
      <c r="AT152" s="230" t="s">
        <v>125</v>
      </c>
      <c r="AU152" s="230" t="s">
        <v>81</v>
      </c>
      <c r="AY152" s="16" t="s">
        <v>123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129</v>
      </c>
      <c r="BM152" s="230" t="s">
        <v>383</v>
      </c>
    </row>
    <row r="153" s="2" customFormat="1" ht="23.4566" customHeight="1">
      <c r="A153" s="37"/>
      <c r="B153" s="38"/>
      <c r="C153" s="218" t="s">
        <v>255</v>
      </c>
      <c r="D153" s="218" t="s">
        <v>125</v>
      </c>
      <c r="E153" s="219" t="s">
        <v>566</v>
      </c>
      <c r="F153" s="220" t="s">
        <v>567</v>
      </c>
      <c r="G153" s="221" t="s">
        <v>137</v>
      </c>
      <c r="H153" s="222">
        <v>500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129</v>
      </c>
      <c r="AT153" s="230" t="s">
        <v>125</v>
      </c>
      <c r="AU153" s="230" t="s">
        <v>81</v>
      </c>
      <c r="AY153" s="16" t="s">
        <v>123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81</v>
      </c>
      <c r="BK153" s="231">
        <f>ROUND(I153*H153,2)</f>
        <v>0</v>
      </c>
      <c r="BL153" s="16" t="s">
        <v>129</v>
      </c>
      <c r="BM153" s="230" t="s">
        <v>393</v>
      </c>
    </row>
    <row r="154" s="2" customFormat="1" ht="21.0566" customHeight="1">
      <c r="A154" s="37"/>
      <c r="B154" s="38"/>
      <c r="C154" s="218" t="s">
        <v>261</v>
      </c>
      <c r="D154" s="218" t="s">
        <v>125</v>
      </c>
      <c r="E154" s="219" t="s">
        <v>568</v>
      </c>
      <c r="F154" s="220" t="s">
        <v>569</v>
      </c>
      <c r="G154" s="221" t="s">
        <v>513</v>
      </c>
      <c r="H154" s="222">
        <v>16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129</v>
      </c>
      <c r="AT154" s="230" t="s">
        <v>125</v>
      </c>
      <c r="AU154" s="230" t="s">
        <v>81</v>
      </c>
      <c r="AY154" s="16" t="s">
        <v>123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129</v>
      </c>
      <c r="BM154" s="230" t="s">
        <v>403</v>
      </c>
    </row>
    <row r="155" s="2" customFormat="1" ht="16.30189" customHeight="1">
      <c r="A155" s="37"/>
      <c r="B155" s="38"/>
      <c r="C155" s="218" t="s">
        <v>264</v>
      </c>
      <c r="D155" s="218" t="s">
        <v>125</v>
      </c>
      <c r="E155" s="219" t="s">
        <v>570</v>
      </c>
      <c r="F155" s="220" t="s">
        <v>571</v>
      </c>
      <c r="G155" s="221" t="s">
        <v>137</v>
      </c>
      <c r="H155" s="222">
        <v>450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129</v>
      </c>
      <c r="AT155" s="230" t="s">
        <v>125</v>
      </c>
      <c r="AU155" s="230" t="s">
        <v>81</v>
      </c>
      <c r="AY155" s="16" t="s">
        <v>123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129</v>
      </c>
      <c r="BM155" s="230" t="s">
        <v>412</v>
      </c>
    </row>
    <row r="156" s="2" customFormat="1" ht="16.30189" customHeight="1">
      <c r="A156" s="37"/>
      <c r="B156" s="38"/>
      <c r="C156" s="218" t="s">
        <v>268</v>
      </c>
      <c r="D156" s="218" t="s">
        <v>125</v>
      </c>
      <c r="E156" s="219" t="s">
        <v>572</v>
      </c>
      <c r="F156" s="220" t="s">
        <v>573</v>
      </c>
      <c r="G156" s="221" t="s">
        <v>513</v>
      </c>
      <c r="H156" s="222">
        <v>450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129</v>
      </c>
      <c r="AT156" s="230" t="s">
        <v>125</v>
      </c>
      <c r="AU156" s="230" t="s">
        <v>81</v>
      </c>
      <c r="AY156" s="16" t="s">
        <v>123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81</v>
      </c>
      <c r="BK156" s="231">
        <f>ROUND(I156*H156,2)</f>
        <v>0</v>
      </c>
      <c r="BL156" s="16" t="s">
        <v>129</v>
      </c>
      <c r="BM156" s="230" t="s">
        <v>420</v>
      </c>
    </row>
    <row r="157" s="2" customFormat="1" ht="16.30189" customHeight="1">
      <c r="A157" s="37"/>
      <c r="B157" s="38"/>
      <c r="C157" s="218" t="s">
        <v>272</v>
      </c>
      <c r="D157" s="218" t="s">
        <v>125</v>
      </c>
      <c r="E157" s="219" t="s">
        <v>574</v>
      </c>
      <c r="F157" s="220" t="s">
        <v>575</v>
      </c>
      <c r="G157" s="221" t="s">
        <v>513</v>
      </c>
      <c r="H157" s="222">
        <v>16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129</v>
      </c>
      <c r="AT157" s="230" t="s">
        <v>125</v>
      </c>
      <c r="AU157" s="230" t="s">
        <v>81</v>
      </c>
      <c r="AY157" s="16" t="s">
        <v>123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81</v>
      </c>
      <c r="BK157" s="231">
        <f>ROUND(I157*H157,2)</f>
        <v>0</v>
      </c>
      <c r="BL157" s="16" t="s">
        <v>129</v>
      </c>
      <c r="BM157" s="230" t="s">
        <v>429</v>
      </c>
    </row>
    <row r="158" s="12" customFormat="1" ht="25.92" customHeight="1">
      <c r="A158" s="12"/>
      <c r="B158" s="202"/>
      <c r="C158" s="203"/>
      <c r="D158" s="204" t="s">
        <v>72</v>
      </c>
      <c r="E158" s="205" t="s">
        <v>576</v>
      </c>
      <c r="F158" s="205" t="s">
        <v>124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SUM(P159:P167)</f>
        <v>0</v>
      </c>
      <c r="Q158" s="210"/>
      <c r="R158" s="211">
        <f>SUM(R159:R167)</f>
        <v>0</v>
      </c>
      <c r="S158" s="210"/>
      <c r="T158" s="212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81</v>
      </c>
      <c r="AT158" s="214" t="s">
        <v>72</v>
      </c>
      <c r="AU158" s="214" t="s">
        <v>73</v>
      </c>
      <c r="AY158" s="213" t="s">
        <v>123</v>
      </c>
      <c r="BK158" s="215">
        <f>SUM(BK159:BK167)</f>
        <v>0</v>
      </c>
    </row>
    <row r="159" s="2" customFormat="1" ht="16.30189" customHeight="1">
      <c r="A159" s="37"/>
      <c r="B159" s="38"/>
      <c r="C159" s="218" t="s">
        <v>276</v>
      </c>
      <c r="D159" s="218" t="s">
        <v>125</v>
      </c>
      <c r="E159" s="219" t="s">
        <v>577</v>
      </c>
      <c r="F159" s="220" t="s">
        <v>578</v>
      </c>
      <c r="G159" s="221" t="s">
        <v>137</v>
      </c>
      <c r="H159" s="222">
        <v>18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129</v>
      </c>
      <c r="AT159" s="230" t="s">
        <v>125</v>
      </c>
      <c r="AU159" s="230" t="s">
        <v>81</v>
      </c>
      <c r="AY159" s="16" t="s">
        <v>123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129</v>
      </c>
      <c r="BM159" s="230" t="s">
        <v>437</v>
      </c>
    </row>
    <row r="160" s="2" customFormat="1" ht="23.4566" customHeight="1">
      <c r="A160" s="37"/>
      <c r="B160" s="38"/>
      <c r="C160" s="218" t="s">
        <v>280</v>
      </c>
      <c r="D160" s="218" t="s">
        <v>125</v>
      </c>
      <c r="E160" s="219" t="s">
        <v>579</v>
      </c>
      <c r="F160" s="220" t="s">
        <v>580</v>
      </c>
      <c r="G160" s="221" t="s">
        <v>513</v>
      </c>
      <c r="H160" s="222">
        <v>16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129</v>
      </c>
      <c r="AT160" s="230" t="s">
        <v>125</v>
      </c>
      <c r="AU160" s="230" t="s">
        <v>81</v>
      </c>
      <c r="AY160" s="16" t="s">
        <v>123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129</v>
      </c>
      <c r="BM160" s="230" t="s">
        <v>445</v>
      </c>
    </row>
    <row r="161" s="2" customFormat="1" ht="16.30189" customHeight="1">
      <c r="A161" s="37"/>
      <c r="B161" s="38"/>
      <c r="C161" s="218" t="s">
        <v>284</v>
      </c>
      <c r="D161" s="218" t="s">
        <v>125</v>
      </c>
      <c r="E161" s="219" t="s">
        <v>581</v>
      </c>
      <c r="F161" s="220" t="s">
        <v>582</v>
      </c>
      <c r="G161" s="221" t="s">
        <v>513</v>
      </c>
      <c r="H161" s="222">
        <v>3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129</v>
      </c>
      <c r="AT161" s="230" t="s">
        <v>125</v>
      </c>
      <c r="AU161" s="230" t="s">
        <v>81</v>
      </c>
      <c r="AY161" s="16" t="s">
        <v>123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129</v>
      </c>
      <c r="BM161" s="230" t="s">
        <v>455</v>
      </c>
    </row>
    <row r="162" s="2" customFormat="1" ht="21.0566" customHeight="1">
      <c r="A162" s="37"/>
      <c r="B162" s="38"/>
      <c r="C162" s="218" t="s">
        <v>291</v>
      </c>
      <c r="D162" s="218" t="s">
        <v>125</v>
      </c>
      <c r="E162" s="219" t="s">
        <v>583</v>
      </c>
      <c r="F162" s="220" t="s">
        <v>584</v>
      </c>
      <c r="G162" s="221" t="s">
        <v>145</v>
      </c>
      <c r="H162" s="222">
        <v>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129</v>
      </c>
      <c r="AT162" s="230" t="s">
        <v>125</v>
      </c>
      <c r="AU162" s="230" t="s">
        <v>81</v>
      </c>
      <c r="AY162" s="16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81</v>
      </c>
      <c r="BK162" s="231">
        <f>ROUND(I162*H162,2)</f>
        <v>0</v>
      </c>
      <c r="BL162" s="16" t="s">
        <v>129</v>
      </c>
      <c r="BM162" s="230" t="s">
        <v>465</v>
      </c>
    </row>
    <row r="163" s="2" customFormat="1" ht="16.30189" customHeight="1">
      <c r="A163" s="37"/>
      <c r="B163" s="38"/>
      <c r="C163" s="218" t="s">
        <v>295</v>
      </c>
      <c r="D163" s="218" t="s">
        <v>125</v>
      </c>
      <c r="E163" s="219" t="s">
        <v>585</v>
      </c>
      <c r="F163" s="220" t="s">
        <v>586</v>
      </c>
      <c r="G163" s="221" t="s">
        <v>137</v>
      </c>
      <c r="H163" s="222">
        <v>425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129</v>
      </c>
      <c r="AT163" s="230" t="s">
        <v>125</v>
      </c>
      <c r="AU163" s="230" t="s">
        <v>81</v>
      </c>
      <c r="AY163" s="16" t="s">
        <v>123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129</v>
      </c>
      <c r="BM163" s="230" t="s">
        <v>475</v>
      </c>
    </row>
    <row r="164" s="2" customFormat="1" ht="16.30189" customHeight="1">
      <c r="A164" s="37"/>
      <c r="B164" s="38"/>
      <c r="C164" s="218" t="s">
        <v>299</v>
      </c>
      <c r="D164" s="218" t="s">
        <v>125</v>
      </c>
      <c r="E164" s="219" t="s">
        <v>587</v>
      </c>
      <c r="F164" s="220" t="s">
        <v>588</v>
      </c>
      <c r="G164" s="221" t="s">
        <v>137</v>
      </c>
      <c r="H164" s="222">
        <v>450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129</v>
      </c>
      <c r="AT164" s="230" t="s">
        <v>125</v>
      </c>
      <c r="AU164" s="230" t="s">
        <v>81</v>
      </c>
      <c r="AY164" s="16" t="s">
        <v>123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81</v>
      </c>
      <c r="BK164" s="231">
        <f>ROUND(I164*H164,2)</f>
        <v>0</v>
      </c>
      <c r="BL164" s="16" t="s">
        <v>129</v>
      </c>
      <c r="BM164" s="230" t="s">
        <v>485</v>
      </c>
    </row>
    <row r="165" s="2" customFormat="1" ht="21.0566" customHeight="1">
      <c r="A165" s="37"/>
      <c r="B165" s="38"/>
      <c r="C165" s="218" t="s">
        <v>304</v>
      </c>
      <c r="D165" s="218" t="s">
        <v>125</v>
      </c>
      <c r="E165" s="219" t="s">
        <v>589</v>
      </c>
      <c r="F165" s="220" t="s">
        <v>590</v>
      </c>
      <c r="G165" s="221" t="s">
        <v>137</v>
      </c>
      <c r="H165" s="222">
        <v>400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129</v>
      </c>
      <c r="AT165" s="230" t="s">
        <v>125</v>
      </c>
      <c r="AU165" s="230" t="s">
        <v>81</v>
      </c>
      <c r="AY165" s="16" t="s">
        <v>123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81</v>
      </c>
      <c r="BK165" s="231">
        <f>ROUND(I165*H165,2)</f>
        <v>0</v>
      </c>
      <c r="BL165" s="16" t="s">
        <v>129</v>
      </c>
      <c r="BM165" s="230" t="s">
        <v>495</v>
      </c>
    </row>
    <row r="166" s="2" customFormat="1" ht="21.0566" customHeight="1">
      <c r="A166" s="37"/>
      <c r="B166" s="38"/>
      <c r="C166" s="218" t="s">
        <v>309</v>
      </c>
      <c r="D166" s="218" t="s">
        <v>125</v>
      </c>
      <c r="E166" s="219" t="s">
        <v>591</v>
      </c>
      <c r="F166" s="220" t="s">
        <v>592</v>
      </c>
      <c r="G166" s="221" t="s">
        <v>137</v>
      </c>
      <c r="H166" s="222">
        <v>450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129</v>
      </c>
      <c r="AT166" s="230" t="s">
        <v>125</v>
      </c>
      <c r="AU166" s="230" t="s">
        <v>81</v>
      </c>
      <c r="AY166" s="16" t="s">
        <v>123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129</v>
      </c>
      <c r="BM166" s="230" t="s">
        <v>593</v>
      </c>
    </row>
    <row r="167" s="2" customFormat="1" ht="16.30189" customHeight="1">
      <c r="A167" s="37"/>
      <c r="B167" s="38"/>
      <c r="C167" s="218" t="s">
        <v>316</v>
      </c>
      <c r="D167" s="218" t="s">
        <v>125</v>
      </c>
      <c r="E167" s="219" t="s">
        <v>594</v>
      </c>
      <c r="F167" s="220" t="s">
        <v>595</v>
      </c>
      <c r="G167" s="221" t="s">
        <v>145</v>
      </c>
      <c r="H167" s="222">
        <v>13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129</v>
      </c>
      <c r="AT167" s="230" t="s">
        <v>125</v>
      </c>
      <c r="AU167" s="230" t="s">
        <v>81</v>
      </c>
      <c r="AY167" s="16" t="s">
        <v>123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81</v>
      </c>
      <c r="BK167" s="231">
        <f>ROUND(I167*H167,2)</f>
        <v>0</v>
      </c>
      <c r="BL167" s="16" t="s">
        <v>129</v>
      </c>
      <c r="BM167" s="230" t="s">
        <v>596</v>
      </c>
    </row>
    <row r="168" s="12" customFormat="1" ht="25.92" customHeight="1">
      <c r="A168" s="12"/>
      <c r="B168" s="202"/>
      <c r="C168" s="203"/>
      <c r="D168" s="204" t="s">
        <v>72</v>
      </c>
      <c r="E168" s="205" t="s">
        <v>597</v>
      </c>
      <c r="F168" s="205" t="s">
        <v>598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SUM(P169:P175)</f>
        <v>0</v>
      </c>
      <c r="Q168" s="210"/>
      <c r="R168" s="211">
        <f>SUM(R169:R175)</f>
        <v>0</v>
      </c>
      <c r="S168" s="210"/>
      <c r="T168" s="212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81</v>
      </c>
      <c r="AT168" s="214" t="s">
        <v>72</v>
      </c>
      <c r="AU168" s="214" t="s">
        <v>73</v>
      </c>
      <c r="AY168" s="213" t="s">
        <v>123</v>
      </c>
      <c r="BK168" s="215">
        <f>SUM(BK169:BK175)</f>
        <v>0</v>
      </c>
    </row>
    <row r="169" s="2" customFormat="1" ht="16.30189" customHeight="1">
      <c r="A169" s="37"/>
      <c r="B169" s="38"/>
      <c r="C169" s="218" t="s">
        <v>321</v>
      </c>
      <c r="D169" s="218" t="s">
        <v>125</v>
      </c>
      <c r="E169" s="219" t="s">
        <v>599</v>
      </c>
      <c r="F169" s="220" t="s">
        <v>600</v>
      </c>
      <c r="G169" s="221" t="s">
        <v>513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129</v>
      </c>
      <c r="AT169" s="230" t="s">
        <v>125</v>
      </c>
      <c r="AU169" s="230" t="s">
        <v>81</v>
      </c>
      <c r="AY169" s="16" t="s">
        <v>123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129</v>
      </c>
      <c r="BM169" s="230" t="s">
        <v>601</v>
      </c>
    </row>
    <row r="170" s="2" customFormat="1" ht="21.0566" customHeight="1">
      <c r="A170" s="37"/>
      <c r="B170" s="38"/>
      <c r="C170" s="218" t="s">
        <v>327</v>
      </c>
      <c r="D170" s="218" t="s">
        <v>125</v>
      </c>
      <c r="E170" s="219" t="s">
        <v>602</v>
      </c>
      <c r="F170" s="220" t="s">
        <v>603</v>
      </c>
      <c r="G170" s="221" t="s">
        <v>604</v>
      </c>
      <c r="H170" s="222">
        <v>0.42499999999999999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129</v>
      </c>
      <c r="AT170" s="230" t="s">
        <v>125</v>
      </c>
      <c r="AU170" s="230" t="s">
        <v>81</v>
      </c>
      <c r="AY170" s="16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129</v>
      </c>
      <c r="BM170" s="230" t="s">
        <v>605</v>
      </c>
    </row>
    <row r="171" s="2" customFormat="1" ht="16.30189" customHeight="1">
      <c r="A171" s="37"/>
      <c r="B171" s="38"/>
      <c r="C171" s="218" t="s">
        <v>332</v>
      </c>
      <c r="D171" s="218" t="s">
        <v>125</v>
      </c>
      <c r="E171" s="219" t="s">
        <v>606</v>
      </c>
      <c r="F171" s="220" t="s">
        <v>607</v>
      </c>
      <c r="G171" s="221" t="s">
        <v>513</v>
      </c>
      <c r="H171" s="222">
        <v>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129</v>
      </c>
      <c r="AT171" s="230" t="s">
        <v>125</v>
      </c>
      <c r="AU171" s="230" t="s">
        <v>81</v>
      </c>
      <c r="AY171" s="16" t="s">
        <v>123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81</v>
      </c>
      <c r="BK171" s="231">
        <f>ROUND(I171*H171,2)</f>
        <v>0</v>
      </c>
      <c r="BL171" s="16" t="s">
        <v>129</v>
      </c>
      <c r="BM171" s="230" t="s">
        <v>608</v>
      </c>
    </row>
    <row r="172" s="2" customFormat="1" ht="16.30189" customHeight="1">
      <c r="A172" s="37"/>
      <c r="B172" s="38"/>
      <c r="C172" s="218" t="s">
        <v>337</v>
      </c>
      <c r="D172" s="218" t="s">
        <v>125</v>
      </c>
      <c r="E172" s="219" t="s">
        <v>609</v>
      </c>
      <c r="F172" s="220" t="s">
        <v>610</v>
      </c>
      <c r="G172" s="221" t="s">
        <v>513</v>
      </c>
      <c r="H172" s="222">
        <v>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129</v>
      </c>
      <c r="AT172" s="230" t="s">
        <v>125</v>
      </c>
      <c r="AU172" s="230" t="s">
        <v>81</v>
      </c>
      <c r="AY172" s="16" t="s">
        <v>123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129</v>
      </c>
      <c r="BM172" s="230" t="s">
        <v>611</v>
      </c>
    </row>
    <row r="173" s="2" customFormat="1" ht="16.30189" customHeight="1">
      <c r="A173" s="37"/>
      <c r="B173" s="38"/>
      <c r="C173" s="218" t="s">
        <v>341</v>
      </c>
      <c r="D173" s="218" t="s">
        <v>125</v>
      </c>
      <c r="E173" s="219" t="s">
        <v>612</v>
      </c>
      <c r="F173" s="220" t="s">
        <v>613</v>
      </c>
      <c r="G173" s="221" t="s">
        <v>513</v>
      </c>
      <c r="H173" s="222">
        <v>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129</v>
      </c>
      <c r="AT173" s="230" t="s">
        <v>125</v>
      </c>
      <c r="AU173" s="230" t="s">
        <v>81</v>
      </c>
      <c r="AY173" s="16" t="s">
        <v>123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81</v>
      </c>
      <c r="BK173" s="231">
        <f>ROUND(I173*H173,2)</f>
        <v>0</v>
      </c>
      <c r="BL173" s="16" t="s">
        <v>129</v>
      </c>
      <c r="BM173" s="230" t="s">
        <v>614</v>
      </c>
    </row>
    <row r="174" s="2" customFormat="1" ht="16.30189" customHeight="1">
      <c r="A174" s="37"/>
      <c r="B174" s="38"/>
      <c r="C174" s="218" t="s">
        <v>345</v>
      </c>
      <c r="D174" s="218" t="s">
        <v>125</v>
      </c>
      <c r="E174" s="219" t="s">
        <v>615</v>
      </c>
      <c r="F174" s="220" t="s">
        <v>616</v>
      </c>
      <c r="G174" s="221" t="s">
        <v>513</v>
      </c>
      <c r="H174" s="222">
        <v>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129</v>
      </c>
      <c r="AT174" s="230" t="s">
        <v>125</v>
      </c>
      <c r="AU174" s="230" t="s">
        <v>81</v>
      </c>
      <c r="AY174" s="16" t="s">
        <v>123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129</v>
      </c>
      <c r="BM174" s="230" t="s">
        <v>617</v>
      </c>
    </row>
    <row r="175" s="2" customFormat="1" ht="16.30189" customHeight="1">
      <c r="A175" s="37"/>
      <c r="B175" s="38"/>
      <c r="C175" s="218" t="s">
        <v>350</v>
      </c>
      <c r="D175" s="218" t="s">
        <v>125</v>
      </c>
      <c r="E175" s="219" t="s">
        <v>618</v>
      </c>
      <c r="F175" s="220" t="s">
        <v>619</v>
      </c>
      <c r="G175" s="221" t="s">
        <v>513</v>
      </c>
      <c r="H175" s="222">
        <v>1</v>
      </c>
      <c r="I175" s="223"/>
      <c r="J175" s="224">
        <f>ROUND(I175*H175,2)</f>
        <v>0</v>
      </c>
      <c r="K175" s="225"/>
      <c r="L175" s="43"/>
      <c r="M175" s="266" t="s">
        <v>1</v>
      </c>
      <c r="N175" s="267" t="s">
        <v>38</v>
      </c>
      <c r="O175" s="268"/>
      <c r="P175" s="269">
        <f>O175*H175</f>
        <v>0</v>
      </c>
      <c r="Q175" s="269">
        <v>0</v>
      </c>
      <c r="R175" s="269">
        <f>Q175*H175</f>
        <v>0</v>
      </c>
      <c r="S175" s="269">
        <v>0</v>
      </c>
      <c r="T175" s="27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129</v>
      </c>
      <c r="AT175" s="230" t="s">
        <v>125</v>
      </c>
      <c r="AU175" s="230" t="s">
        <v>81</v>
      </c>
      <c r="AY175" s="16" t="s">
        <v>123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129</v>
      </c>
      <c r="BM175" s="230" t="s">
        <v>620</v>
      </c>
    </row>
    <row r="176" s="2" customFormat="1" ht="6.96" customHeight="1">
      <c r="A176" s="37"/>
      <c r="B176" s="65"/>
      <c r="C176" s="66"/>
      <c r="D176" s="66"/>
      <c r="E176" s="66"/>
      <c r="F176" s="66"/>
      <c r="G176" s="66"/>
      <c r="H176" s="66"/>
      <c r="I176" s="66"/>
      <c r="J176" s="66"/>
      <c r="K176" s="66"/>
      <c r="L176" s="43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sheetProtection sheet="1" autoFilter="0" formatColumns="0" formatRows="0" objects="1" scenarios="1" spinCount="100000" saltValue="X50JU/0BEH3V0xkhJzBp62Y5ZF3gsNBUAuJd9ui3uC3ZhuHsoC3Dg6KztClQ0+qjYdV0Uh0nKqJwYbnuKg7a1Q==" hashValue="OyA37bzKihiYL2DuXdIy4IMnAgAcUoIbsolRHfvyvDc+yIaOoGIdeCZj3CNQwRm/FqlNm0HbmXLhRbxpKQ4Fxw==" algorithmName="SHA-512" password="CC35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hidden="1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30189" customHeight="1">
      <c r="B7" s="19"/>
      <c r="E7" s="140" t="str">
        <f>'Rekapitulace stavby'!K6</f>
        <v>Kolín - lokalita Spálenka - chodník, komunikace, cyklotrasy, VO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30189" customHeight="1">
      <c r="A9" s="37"/>
      <c r="B9" s="43"/>
      <c r="C9" s="37"/>
      <c r="D9" s="37"/>
      <c r="E9" s="141" t="s">
        <v>621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30189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ROUND((SUM(BE122:BE141)),  2)</f>
        <v>0</v>
      </c>
      <c r="G33" s="37"/>
      <c r="H33" s="37"/>
      <c r="I33" s="154">
        <v>0.20999999999999999</v>
      </c>
      <c r="J33" s="153">
        <f>ROUND(((SUM(BE122:BE141))*I33),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39</v>
      </c>
      <c r="F34" s="153">
        <f>ROUND((SUM(BF122:BF141)),  2)</f>
        <v>0</v>
      </c>
      <c r="G34" s="37"/>
      <c r="H34" s="37"/>
      <c r="I34" s="154">
        <v>0.12</v>
      </c>
      <c r="J34" s="153">
        <f>ROUND(((SUM(BF122:BF141))*I34),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ROUND((SUM(BG122:BG141)),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ROUND((SUM(BH122:BH141)),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ROUND((SUM(BI122:BI141)),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30189" customHeight="1">
      <c r="A85" s="37"/>
      <c r="B85" s="38"/>
      <c r="C85" s="39"/>
      <c r="D85" s="39"/>
      <c r="E85" s="173" t="str">
        <f>E7</f>
        <v>Kolín - lokalita Spálenka - chodník, komunikace, cyklotrasy, VO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30189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18. 2. 2025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3056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3056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621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622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623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624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625</v>
      </c>
      <c r="E101" s="187"/>
      <c r="F101" s="187"/>
      <c r="G101" s="187"/>
      <c r="H101" s="187"/>
      <c r="I101" s="187"/>
      <c r="J101" s="188">
        <f>J134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626</v>
      </c>
      <c r="E102" s="187"/>
      <c r="F102" s="187"/>
      <c r="G102" s="187"/>
      <c r="H102" s="187"/>
      <c r="I102" s="187"/>
      <c r="J102" s="188">
        <f>J137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30189" customHeight="1">
      <c r="A112" s="37"/>
      <c r="B112" s="38"/>
      <c r="C112" s="39"/>
      <c r="D112" s="39"/>
      <c r="E112" s="173" t="str">
        <f>E7</f>
        <v>Kolín - lokalita Spálenka - chodník, komunikace, cyklotrasy, VO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30189" customHeight="1">
      <c r="A114" s="37"/>
      <c r="B114" s="38"/>
      <c r="C114" s="39"/>
      <c r="D114" s="39"/>
      <c r="E114" s="75" t="str">
        <f>E9</f>
        <v>VRN - Vedlejší rozpočtové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18. 2. 2025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30566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30566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58</v>
      </c>
      <c r="E121" s="193" t="s">
        <v>54</v>
      </c>
      <c r="F121" s="193" t="s">
        <v>55</v>
      </c>
      <c r="G121" s="193" t="s">
        <v>110</v>
      </c>
      <c r="H121" s="193" t="s">
        <v>111</v>
      </c>
      <c r="I121" s="193" t="s">
        <v>112</v>
      </c>
      <c r="J121" s="194" t="s">
        <v>95</v>
      </c>
      <c r="K121" s="195" t="s">
        <v>113</v>
      </c>
      <c r="L121" s="196"/>
      <c r="M121" s="99" t="s">
        <v>1</v>
      </c>
      <c r="N121" s="100" t="s">
        <v>37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97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72</v>
      </c>
      <c r="E123" s="205" t="s">
        <v>87</v>
      </c>
      <c r="F123" s="205" t="s">
        <v>88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P124+P129+P132+P134+P137</f>
        <v>0</v>
      </c>
      <c r="Q123" s="210"/>
      <c r="R123" s="211">
        <f>R124+R129+R132+R134+R137</f>
        <v>0</v>
      </c>
      <c r="S123" s="210"/>
      <c r="T123" s="212">
        <f>T124+T129+T132+T134+T137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142</v>
      </c>
      <c r="AT123" s="214" t="s">
        <v>72</v>
      </c>
      <c r="AU123" s="214" t="s">
        <v>73</v>
      </c>
      <c r="AY123" s="213" t="s">
        <v>123</v>
      </c>
      <c r="BK123" s="215">
        <f>BK124+BK129+BK132+BK134+BK137</f>
        <v>0</v>
      </c>
    </row>
    <row r="124" s="12" customFormat="1" ht="22.8" customHeight="1">
      <c r="A124" s="12"/>
      <c r="B124" s="202"/>
      <c r="C124" s="203"/>
      <c r="D124" s="204" t="s">
        <v>72</v>
      </c>
      <c r="E124" s="216" t="s">
        <v>627</v>
      </c>
      <c r="F124" s="216" t="s">
        <v>628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SUM(P125:P128)</f>
        <v>0</v>
      </c>
      <c r="Q124" s="210"/>
      <c r="R124" s="211">
        <f>SUM(R125:R128)</f>
        <v>0</v>
      </c>
      <c r="S124" s="210"/>
      <c r="T124" s="21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142</v>
      </c>
      <c r="AT124" s="214" t="s">
        <v>72</v>
      </c>
      <c r="AU124" s="214" t="s">
        <v>81</v>
      </c>
      <c r="AY124" s="213" t="s">
        <v>123</v>
      </c>
      <c r="BK124" s="215">
        <f>SUM(BK125:BK128)</f>
        <v>0</v>
      </c>
    </row>
    <row r="125" s="2" customFormat="1" ht="16.30189" customHeight="1">
      <c r="A125" s="37"/>
      <c r="B125" s="38"/>
      <c r="C125" s="218" t="s">
        <v>81</v>
      </c>
      <c r="D125" s="218" t="s">
        <v>125</v>
      </c>
      <c r="E125" s="219" t="s">
        <v>629</v>
      </c>
      <c r="F125" s="220" t="s">
        <v>630</v>
      </c>
      <c r="G125" s="221" t="s">
        <v>631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632</v>
      </c>
      <c r="AT125" s="230" t="s">
        <v>125</v>
      </c>
      <c r="AU125" s="230" t="s">
        <v>83</v>
      </c>
      <c r="AY125" s="16" t="s">
        <v>123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81</v>
      </c>
      <c r="BK125" s="231">
        <f>ROUND(I125*H125,2)</f>
        <v>0</v>
      </c>
      <c r="BL125" s="16" t="s">
        <v>632</v>
      </c>
      <c r="BM125" s="230" t="s">
        <v>633</v>
      </c>
    </row>
    <row r="126" s="2" customFormat="1" ht="23.4566" customHeight="1">
      <c r="A126" s="37"/>
      <c r="B126" s="38"/>
      <c r="C126" s="218" t="s">
        <v>83</v>
      </c>
      <c r="D126" s="218" t="s">
        <v>125</v>
      </c>
      <c r="E126" s="219" t="s">
        <v>634</v>
      </c>
      <c r="F126" s="220" t="s">
        <v>635</v>
      </c>
      <c r="G126" s="221" t="s">
        <v>631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632</v>
      </c>
      <c r="AT126" s="230" t="s">
        <v>125</v>
      </c>
      <c r="AU126" s="230" t="s">
        <v>83</v>
      </c>
      <c r="AY126" s="16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81</v>
      </c>
      <c r="BK126" s="231">
        <f>ROUND(I126*H126,2)</f>
        <v>0</v>
      </c>
      <c r="BL126" s="16" t="s">
        <v>632</v>
      </c>
      <c r="BM126" s="230" t="s">
        <v>636</v>
      </c>
    </row>
    <row r="127" s="2" customFormat="1" ht="16.30189" customHeight="1">
      <c r="A127" s="37"/>
      <c r="B127" s="38"/>
      <c r="C127" s="218" t="s">
        <v>134</v>
      </c>
      <c r="D127" s="218" t="s">
        <v>125</v>
      </c>
      <c r="E127" s="219" t="s">
        <v>637</v>
      </c>
      <c r="F127" s="220" t="s">
        <v>638</v>
      </c>
      <c r="G127" s="221" t="s">
        <v>639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632</v>
      </c>
      <c r="AT127" s="230" t="s">
        <v>125</v>
      </c>
      <c r="AU127" s="230" t="s">
        <v>83</v>
      </c>
      <c r="AY127" s="16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632</v>
      </c>
      <c r="BM127" s="230" t="s">
        <v>640</v>
      </c>
    </row>
    <row r="128" s="2" customFormat="1" ht="16.30189" customHeight="1">
      <c r="A128" s="37"/>
      <c r="B128" s="38"/>
      <c r="C128" s="218" t="s">
        <v>129</v>
      </c>
      <c r="D128" s="218" t="s">
        <v>125</v>
      </c>
      <c r="E128" s="219" t="s">
        <v>641</v>
      </c>
      <c r="F128" s="220" t="s">
        <v>642</v>
      </c>
      <c r="G128" s="221" t="s">
        <v>631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632</v>
      </c>
      <c r="AT128" s="230" t="s">
        <v>125</v>
      </c>
      <c r="AU128" s="230" t="s">
        <v>83</v>
      </c>
      <c r="AY128" s="16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632</v>
      </c>
      <c r="BM128" s="230" t="s">
        <v>643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644</v>
      </c>
      <c r="F129" s="216" t="s">
        <v>645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SUM(P130:P131)</f>
        <v>0</v>
      </c>
      <c r="Q129" s="210"/>
      <c r="R129" s="211">
        <f>SUM(R130:R131)</f>
        <v>0</v>
      </c>
      <c r="S129" s="210"/>
      <c r="T129" s="21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142</v>
      </c>
      <c r="AT129" s="214" t="s">
        <v>72</v>
      </c>
      <c r="AU129" s="214" t="s">
        <v>81</v>
      </c>
      <c r="AY129" s="213" t="s">
        <v>123</v>
      </c>
      <c r="BK129" s="215">
        <f>SUM(BK130:BK131)</f>
        <v>0</v>
      </c>
    </row>
    <row r="130" s="2" customFormat="1" ht="16.30189" customHeight="1">
      <c r="A130" s="37"/>
      <c r="B130" s="38"/>
      <c r="C130" s="218" t="s">
        <v>142</v>
      </c>
      <c r="D130" s="218" t="s">
        <v>125</v>
      </c>
      <c r="E130" s="219" t="s">
        <v>646</v>
      </c>
      <c r="F130" s="220" t="s">
        <v>645</v>
      </c>
      <c r="G130" s="221" t="s">
        <v>631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632</v>
      </c>
      <c r="AT130" s="230" t="s">
        <v>125</v>
      </c>
      <c r="AU130" s="230" t="s">
        <v>83</v>
      </c>
      <c r="AY130" s="16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632</v>
      </c>
      <c r="BM130" s="230" t="s">
        <v>647</v>
      </c>
    </row>
    <row r="131" s="2" customFormat="1" ht="23.4566" customHeight="1">
      <c r="A131" s="37"/>
      <c r="B131" s="38"/>
      <c r="C131" s="218" t="s">
        <v>149</v>
      </c>
      <c r="D131" s="218" t="s">
        <v>125</v>
      </c>
      <c r="E131" s="219" t="s">
        <v>648</v>
      </c>
      <c r="F131" s="220" t="s">
        <v>649</v>
      </c>
      <c r="G131" s="221" t="s">
        <v>631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632</v>
      </c>
      <c r="AT131" s="230" t="s">
        <v>125</v>
      </c>
      <c r="AU131" s="230" t="s">
        <v>83</v>
      </c>
      <c r="AY131" s="16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632</v>
      </c>
      <c r="BM131" s="230" t="s">
        <v>650</v>
      </c>
    </row>
    <row r="132" s="12" customFormat="1" ht="22.8" customHeight="1">
      <c r="A132" s="12"/>
      <c r="B132" s="202"/>
      <c r="C132" s="203"/>
      <c r="D132" s="204" t="s">
        <v>72</v>
      </c>
      <c r="E132" s="216" t="s">
        <v>651</v>
      </c>
      <c r="F132" s="216" t="s">
        <v>652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142</v>
      </c>
      <c r="AT132" s="214" t="s">
        <v>72</v>
      </c>
      <c r="AU132" s="214" t="s">
        <v>81</v>
      </c>
      <c r="AY132" s="213" t="s">
        <v>123</v>
      </c>
      <c r="BK132" s="215">
        <f>BK133</f>
        <v>0</v>
      </c>
    </row>
    <row r="133" s="2" customFormat="1" ht="21.0566" customHeight="1">
      <c r="A133" s="37"/>
      <c r="B133" s="38"/>
      <c r="C133" s="218" t="s">
        <v>154</v>
      </c>
      <c r="D133" s="218" t="s">
        <v>125</v>
      </c>
      <c r="E133" s="219" t="s">
        <v>653</v>
      </c>
      <c r="F133" s="220" t="s">
        <v>654</v>
      </c>
      <c r="G133" s="221" t="s">
        <v>631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632</v>
      </c>
      <c r="AT133" s="230" t="s">
        <v>125</v>
      </c>
      <c r="AU133" s="230" t="s">
        <v>83</v>
      </c>
      <c r="AY133" s="16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632</v>
      </c>
      <c r="BM133" s="230" t="s">
        <v>655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656</v>
      </c>
      <c r="F134" s="216" t="s">
        <v>657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142</v>
      </c>
      <c r="AT134" s="214" t="s">
        <v>72</v>
      </c>
      <c r="AU134" s="214" t="s">
        <v>81</v>
      </c>
      <c r="AY134" s="213" t="s">
        <v>123</v>
      </c>
      <c r="BK134" s="215">
        <f>SUM(BK135:BK136)</f>
        <v>0</v>
      </c>
    </row>
    <row r="135" s="2" customFormat="1" ht="16.30189" customHeight="1">
      <c r="A135" s="37"/>
      <c r="B135" s="38"/>
      <c r="C135" s="218" t="s">
        <v>159</v>
      </c>
      <c r="D135" s="218" t="s">
        <v>125</v>
      </c>
      <c r="E135" s="219" t="s">
        <v>658</v>
      </c>
      <c r="F135" s="220" t="s">
        <v>659</v>
      </c>
      <c r="G135" s="221" t="s">
        <v>631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632</v>
      </c>
      <c r="AT135" s="230" t="s">
        <v>125</v>
      </c>
      <c r="AU135" s="230" t="s">
        <v>83</v>
      </c>
      <c r="AY135" s="16" t="s">
        <v>123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632</v>
      </c>
      <c r="BM135" s="230" t="s">
        <v>660</v>
      </c>
    </row>
    <row r="136" s="2" customFormat="1" ht="21.0566" customHeight="1">
      <c r="A136" s="37"/>
      <c r="B136" s="38"/>
      <c r="C136" s="218" t="s">
        <v>165</v>
      </c>
      <c r="D136" s="218" t="s">
        <v>125</v>
      </c>
      <c r="E136" s="219" t="s">
        <v>661</v>
      </c>
      <c r="F136" s="220" t="s">
        <v>662</v>
      </c>
      <c r="G136" s="221" t="s">
        <v>513</v>
      </c>
      <c r="H136" s="222">
        <v>60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632</v>
      </c>
      <c r="AT136" s="230" t="s">
        <v>125</v>
      </c>
      <c r="AU136" s="230" t="s">
        <v>83</v>
      </c>
      <c r="AY136" s="16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632</v>
      </c>
      <c r="BM136" s="230" t="s">
        <v>663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664</v>
      </c>
      <c r="F137" s="216" t="s">
        <v>665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SUM(P138:P141)</f>
        <v>0</v>
      </c>
      <c r="Q137" s="210"/>
      <c r="R137" s="211">
        <f>SUM(R138:R141)</f>
        <v>0</v>
      </c>
      <c r="S137" s="210"/>
      <c r="T137" s="212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142</v>
      </c>
      <c r="AT137" s="214" t="s">
        <v>72</v>
      </c>
      <c r="AU137" s="214" t="s">
        <v>81</v>
      </c>
      <c r="AY137" s="213" t="s">
        <v>123</v>
      </c>
      <c r="BK137" s="215">
        <f>SUM(BK138:BK141)</f>
        <v>0</v>
      </c>
    </row>
    <row r="138" s="2" customFormat="1" ht="23.4566" customHeight="1">
      <c r="A138" s="37"/>
      <c r="B138" s="38"/>
      <c r="C138" s="218" t="s">
        <v>172</v>
      </c>
      <c r="D138" s="218" t="s">
        <v>125</v>
      </c>
      <c r="E138" s="219" t="s">
        <v>666</v>
      </c>
      <c r="F138" s="220" t="s">
        <v>667</v>
      </c>
      <c r="G138" s="221" t="s">
        <v>631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632</v>
      </c>
      <c r="AT138" s="230" t="s">
        <v>125</v>
      </c>
      <c r="AU138" s="230" t="s">
        <v>83</v>
      </c>
      <c r="AY138" s="16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632</v>
      </c>
      <c r="BM138" s="230" t="s">
        <v>668</v>
      </c>
    </row>
    <row r="139" s="2" customFormat="1" ht="21.0566" customHeight="1">
      <c r="A139" s="37"/>
      <c r="B139" s="38"/>
      <c r="C139" s="218" t="s">
        <v>177</v>
      </c>
      <c r="D139" s="218" t="s">
        <v>125</v>
      </c>
      <c r="E139" s="219" t="s">
        <v>669</v>
      </c>
      <c r="F139" s="220" t="s">
        <v>670</v>
      </c>
      <c r="G139" s="221" t="s">
        <v>631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632</v>
      </c>
      <c r="AT139" s="230" t="s">
        <v>125</v>
      </c>
      <c r="AU139" s="230" t="s">
        <v>83</v>
      </c>
      <c r="AY139" s="16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632</v>
      </c>
      <c r="BM139" s="230" t="s">
        <v>671</v>
      </c>
    </row>
    <row r="140" s="2" customFormat="1" ht="16.30189" customHeight="1">
      <c r="A140" s="37"/>
      <c r="B140" s="38"/>
      <c r="C140" s="218" t="s">
        <v>8</v>
      </c>
      <c r="D140" s="218" t="s">
        <v>125</v>
      </c>
      <c r="E140" s="219" t="s">
        <v>672</v>
      </c>
      <c r="F140" s="220" t="s">
        <v>673</v>
      </c>
      <c r="G140" s="221" t="s">
        <v>631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632</v>
      </c>
      <c r="AT140" s="230" t="s">
        <v>125</v>
      </c>
      <c r="AU140" s="230" t="s">
        <v>83</v>
      </c>
      <c r="AY140" s="16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632</v>
      </c>
      <c r="BM140" s="230" t="s">
        <v>674</v>
      </c>
    </row>
    <row r="141" s="2" customFormat="1" ht="16.30189" customHeight="1">
      <c r="A141" s="37"/>
      <c r="B141" s="38"/>
      <c r="C141" s="218" t="s">
        <v>186</v>
      </c>
      <c r="D141" s="218" t="s">
        <v>125</v>
      </c>
      <c r="E141" s="219" t="s">
        <v>675</v>
      </c>
      <c r="F141" s="220" t="s">
        <v>676</v>
      </c>
      <c r="G141" s="221" t="s">
        <v>631</v>
      </c>
      <c r="H141" s="222">
        <v>1</v>
      </c>
      <c r="I141" s="223"/>
      <c r="J141" s="224">
        <f>ROUND(I141*H141,2)</f>
        <v>0</v>
      </c>
      <c r="K141" s="225"/>
      <c r="L141" s="43"/>
      <c r="M141" s="266" t="s">
        <v>1</v>
      </c>
      <c r="N141" s="267" t="s">
        <v>38</v>
      </c>
      <c r="O141" s="268"/>
      <c r="P141" s="269">
        <f>O141*H141</f>
        <v>0</v>
      </c>
      <c r="Q141" s="269">
        <v>0</v>
      </c>
      <c r="R141" s="269">
        <f>Q141*H141</f>
        <v>0</v>
      </c>
      <c r="S141" s="269">
        <v>0</v>
      </c>
      <c r="T141" s="27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632</v>
      </c>
      <c r="AT141" s="230" t="s">
        <v>125</v>
      </c>
      <c r="AU141" s="230" t="s">
        <v>83</v>
      </c>
      <c r="AY141" s="16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632</v>
      </c>
      <c r="BM141" s="230" t="s">
        <v>677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GDujFOkjHD6UKJ2B7arSgmxYV12ykyFQmsFZrQrplpcnp8RnorclMbZh5vnAGUuuxYUT+vXP9tAEaB4VbNRdcQ==" hashValue="pkHS7bcBLlGM1bSo1dwwmKDPinbtQGNkKnsFHFqiKhlEX4hInI5bq6Tcs4nlfYCLE2U6DKsm66UsBJWnOMPisg==" algorithmName="SHA-512" password="CC35"/>
  <autoFilter ref="C121:K1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PRACOVNA2024\PC</dc:creator>
  <cp:lastModifiedBy>PRACOVNA2024\PC</cp:lastModifiedBy>
  <dcterms:created xsi:type="dcterms:W3CDTF">2025-02-19T12:08:02Z</dcterms:created>
  <dcterms:modified xsi:type="dcterms:W3CDTF">2025-02-19T12:08:05Z</dcterms:modified>
</cp:coreProperties>
</file>